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J.Badalića\Desktop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4" i="1" l="1"/>
  <c r="F431" i="1"/>
  <c r="E431" i="1"/>
  <c r="E430" i="1" s="1"/>
  <c r="D431" i="1"/>
  <c r="C431" i="1"/>
  <c r="D430" i="1"/>
  <c r="C430" i="1"/>
  <c r="D429" i="1"/>
  <c r="D436" i="1" s="1"/>
  <c r="D428" i="1" s="1"/>
  <c r="C429" i="1"/>
  <c r="C428" i="1" s="1"/>
  <c r="C436" i="1" s="1"/>
  <c r="E424" i="1"/>
  <c r="E423" i="1" s="1"/>
  <c r="E422" i="1" s="1"/>
  <c r="E421" i="1" s="1"/>
  <c r="D424" i="1"/>
  <c r="D423" i="1" s="1"/>
  <c r="D422" i="1" s="1"/>
  <c r="D421" i="1" s="1"/>
  <c r="D426" i="1" s="1"/>
  <c r="C424" i="1"/>
  <c r="C423" i="1" s="1"/>
  <c r="C422" i="1" s="1"/>
  <c r="C421" i="1" s="1"/>
  <c r="E419" i="1"/>
  <c r="D419" i="1"/>
  <c r="F416" i="1"/>
  <c r="E416" i="1"/>
  <c r="D416" i="1"/>
  <c r="C416" i="1"/>
  <c r="C415" i="1" s="1"/>
  <c r="C414" i="1" s="1"/>
  <c r="C413" i="1" s="1"/>
  <c r="E415" i="1"/>
  <c r="F415" i="1" s="1"/>
  <c r="D415" i="1"/>
  <c r="D414" i="1"/>
  <c r="D413" i="1" s="1"/>
  <c r="E408" i="1"/>
  <c r="D408" i="1"/>
  <c r="D407" i="1" s="1"/>
  <c r="D406" i="1" s="1"/>
  <c r="D405" i="1" s="1"/>
  <c r="D411" i="1" s="1"/>
  <c r="C408" i="1"/>
  <c r="C407" i="1" s="1"/>
  <c r="C406" i="1" s="1"/>
  <c r="C405" i="1" s="1"/>
  <c r="C411" i="1" s="1"/>
  <c r="E407" i="1"/>
  <c r="E406" i="1" s="1"/>
  <c r="E405" i="1" s="1"/>
  <c r="E398" i="1"/>
  <c r="E397" i="1" s="1"/>
  <c r="D398" i="1"/>
  <c r="D397" i="1" s="1"/>
  <c r="D396" i="1" s="1"/>
  <c r="D395" i="1" s="1"/>
  <c r="C398" i="1"/>
  <c r="C397" i="1"/>
  <c r="C396" i="1"/>
  <c r="C395" i="1" s="1"/>
  <c r="G392" i="1"/>
  <c r="F392" i="1"/>
  <c r="E392" i="1"/>
  <c r="D392" i="1"/>
  <c r="C392" i="1"/>
  <c r="E384" i="1"/>
  <c r="F384" i="1" s="1"/>
  <c r="D384" i="1"/>
  <c r="C384" i="1"/>
  <c r="E379" i="1"/>
  <c r="E378" i="1" s="1"/>
  <c r="D379" i="1"/>
  <c r="D378" i="1" s="1"/>
  <c r="D377" i="1" s="1"/>
  <c r="D376" i="1" s="1"/>
  <c r="C379" i="1"/>
  <c r="C378" i="1" s="1"/>
  <c r="C377" i="1" s="1"/>
  <c r="C376" i="1" s="1"/>
  <c r="E372" i="1"/>
  <c r="C372" i="1"/>
  <c r="E367" i="1"/>
  <c r="E366" i="1" s="1"/>
  <c r="E365" i="1" s="1"/>
  <c r="E364" i="1" s="1"/>
  <c r="D367" i="1"/>
  <c r="D366" i="1" s="1"/>
  <c r="D365" i="1" s="1"/>
  <c r="D364" i="1" s="1"/>
  <c r="C367" i="1"/>
  <c r="C366" i="1" s="1"/>
  <c r="C365" i="1" s="1"/>
  <c r="C364" i="1" s="1"/>
  <c r="C374" i="1" s="1"/>
  <c r="E361" i="1"/>
  <c r="E360" i="1" s="1"/>
  <c r="D361" i="1"/>
  <c r="D360" i="1" s="1"/>
  <c r="C361" i="1"/>
  <c r="C360" i="1" s="1"/>
  <c r="E353" i="1"/>
  <c r="D353" i="1"/>
  <c r="D336" i="1" s="1"/>
  <c r="C353" i="1"/>
  <c r="E343" i="1"/>
  <c r="F343" i="1" s="1"/>
  <c r="D343" i="1"/>
  <c r="C343" i="1"/>
  <c r="E341" i="1"/>
  <c r="E336" i="1" s="1"/>
  <c r="D341" i="1"/>
  <c r="C341" i="1"/>
  <c r="E337" i="1"/>
  <c r="F337" i="1" s="1"/>
  <c r="D337" i="1"/>
  <c r="C337" i="1"/>
  <c r="C336" i="1" s="1"/>
  <c r="C335" i="1" s="1"/>
  <c r="C334" i="1" s="1"/>
  <c r="E330" i="1"/>
  <c r="D330" i="1"/>
  <c r="C330" i="1"/>
  <c r="C329" i="1" s="1"/>
  <c r="C328" i="1" s="1"/>
  <c r="C327" i="1" s="1"/>
  <c r="E329" i="1"/>
  <c r="E328" i="1" s="1"/>
  <c r="E327" i="1" s="1"/>
  <c r="D329" i="1"/>
  <c r="D328" i="1" s="1"/>
  <c r="D327" i="1" s="1"/>
  <c r="E325" i="1"/>
  <c r="F325" i="1" s="1"/>
  <c r="D325" i="1"/>
  <c r="C325" i="1"/>
  <c r="G323" i="1"/>
  <c r="E323" i="1"/>
  <c r="F323" i="1" s="1"/>
  <c r="D323" i="1"/>
  <c r="D322" i="1" s="1"/>
  <c r="C323" i="1"/>
  <c r="C322" i="1" s="1"/>
  <c r="E322" i="1"/>
  <c r="E321" i="1"/>
  <c r="E320" i="1" s="1"/>
  <c r="E318" i="1"/>
  <c r="G318" i="1" s="1"/>
  <c r="D318" i="1"/>
  <c r="D317" i="1" s="1"/>
  <c r="D316" i="1" s="1"/>
  <c r="D315" i="1" s="1"/>
  <c r="C318" i="1"/>
  <c r="C317" i="1" s="1"/>
  <c r="C316" i="1" s="1"/>
  <c r="C315" i="1" s="1"/>
  <c r="F314" i="1"/>
  <c r="F313" i="1"/>
  <c r="E313" i="1"/>
  <c r="G313" i="1" s="1"/>
  <c r="D313" i="1"/>
  <c r="C313" i="1"/>
  <c r="C312" i="1" s="1"/>
  <c r="C311" i="1" s="1"/>
  <c r="C310" i="1" s="1"/>
  <c r="E312" i="1"/>
  <c r="E311" i="1" s="1"/>
  <c r="D312" i="1"/>
  <c r="D311" i="1" s="1"/>
  <c r="D310" i="1" s="1"/>
  <c r="F308" i="1"/>
  <c r="E308" i="1"/>
  <c r="D308" i="1"/>
  <c r="C308" i="1"/>
  <c r="C307" i="1" s="1"/>
  <c r="E307" i="1"/>
  <c r="D307" i="1"/>
  <c r="E304" i="1"/>
  <c r="G304" i="1" s="1"/>
  <c r="D304" i="1"/>
  <c r="D299" i="1" s="1"/>
  <c r="C304" i="1"/>
  <c r="C299" i="1" s="1"/>
  <c r="F299" i="1" s="1"/>
  <c r="E302" i="1"/>
  <c r="D302" i="1"/>
  <c r="C302" i="1"/>
  <c r="F302" i="1" s="1"/>
  <c r="G300" i="1"/>
  <c r="F300" i="1"/>
  <c r="E300" i="1"/>
  <c r="D300" i="1"/>
  <c r="C300" i="1"/>
  <c r="E299" i="1"/>
  <c r="E296" i="1"/>
  <c r="F296" i="1" s="1"/>
  <c r="D296" i="1"/>
  <c r="C296" i="1"/>
  <c r="E294" i="1"/>
  <c r="G294" i="1" s="1"/>
  <c r="D294" i="1"/>
  <c r="C294" i="1"/>
  <c r="E290" i="1"/>
  <c r="E289" i="1" s="1"/>
  <c r="D290" i="1"/>
  <c r="D289" i="1" s="1"/>
  <c r="C290" i="1"/>
  <c r="C289" i="1" s="1"/>
  <c r="E285" i="1"/>
  <c r="D285" i="1"/>
  <c r="D284" i="1" s="1"/>
  <c r="D283" i="1" s="1"/>
  <c r="C285" i="1"/>
  <c r="C284" i="1" s="1"/>
  <c r="C283" i="1" s="1"/>
  <c r="E284" i="1"/>
  <c r="E283" i="1" s="1"/>
  <c r="E281" i="1"/>
  <c r="E280" i="1" s="1"/>
  <c r="C281" i="1"/>
  <c r="C280" i="1" s="1"/>
  <c r="F278" i="1"/>
  <c r="E278" i="1"/>
  <c r="G278" i="1" s="1"/>
  <c r="D278" i="1"/>
  <c r="C278" i="1"/>
  <c r="E274" i="1"/>
  <c r="D274" i="1"/>
  <c r="C274" i="1"/>
  <c r="C269" i="1" s="1"/>
  <c r="E270" i="1"/>
  <c r="D270" i="1"/>
  <c r="C270" i="1"/>
  <c r="E269" i="1"/>
  <c r="E268" i="1" s="1"/>
  <c r="D269" i="1"/>
  <c r="D268" i="1" s="1"/>
  <c r="D267" i="1" s="1"/>
  <c r="E259" i="1"/>
  <c r="E258" i="1" s="1"/>
  <c r="E257" i="1" s="1"/>
  <c r="E256" i="1" s="1"/>
  <c r="E255" i="1" s="1"/>
  <c r="C259" i="1"/>
  <c r="C258" i="1" s="1"/>
  <c r="C257" i="1" s="1"/>
  <c r="C256" i="1" s="1"/>
  <c r="C255" i="1" s="1"/>
  <c r="D258" i="1"/>
  <c r="D257" i="1"/>
  <c r="D256" i="1" s="1"/>
  <c r="D255" i="1" s="1"/>
  <c r="E253" i="1"/>
  <c r="D253" i="1"/>
  <c r="C253" i="1"/>
  <c r="E252" i="1"/>
  <c r="E251" i="1" s="1"/>
  <c r="E250" i="1" s="1"/>
  <c r="D252" i="1"/>
  <c r="D251" i="1" s="1"/>
  <c r="D250" i="1" s="1"/>
  <c r="C252" i="1"/>
  <c r="C251" i="1" s="1"/>
  <c r="C250" i="1" s="1"/>
  <c r="E245" i="1"/>
  <c r="F245" i="1" s="1"/>
  <c r="D245" i="1"/>
  <c r="C245" i="1"/>
  <c r="C242" i="1" s="1"/>
  <c r="C241" i="1" s="1"/>
  <c r="C240" i="1" s="1"/>
  <c r="C239" i="1" s="1"/>
  <c r="E243" i="1"/>
  <c r="D243" i="1"/>
  <c r="D242" i="1"/>
  <c r="D241" i="1" s="1"/>
  <c r="D240" i="1" s="1"/>
  <c r="D239" i="1" s="1"/>
  <c r="G236" i="1"/>
  <c r="F236" i="1"/>
  <c r="E236" i="1"/>
  <c r="D236" i="1"/>
  <c r="D235" i="1" s="1"/>
  <c r="C236" i="1"/>
  <c r="C235" i="1" s="1"/>
  <c r="F235" i="1" s="1"/>
  <c r="E235" i="1"/>
  <c r="G235" i="1" s="1"/>
  <c r="E233" i="1"/>
  <c r="F233" i="1" s="1"/>
  <c r="D233" i="1"/>
  <c r="C233" i="1"/>
  <c r="E231" i="1"/>
  <c r="F231" i="1" s="1"/>
  <c r="D231" i="1"/>
  <c r="G231" i="1" s="1"/>
  <c r="C231" i="1"/>
  <c r="E229" i="1"/>
  <c r="G229" i="1" s="1"/>
  <c r="D229" i="1"/>
  <c r="D228" i="1" s="1"/>
  <c r="C229" i="1"/>
  <c r="C228" i="1" s="1"/>
  <c r="C227" i="1" s="1"/>
  <c r="C226" i="1" s="1"/>
  <c r="E224" i="1"/>
  <c r="E223" i="1" s="1"/>
  <c r="D224" i="1"/>
  <c r="C224" i="1"/>
  <c r="D223" i="1"/>
  <c r="D222" i="1" s="1"/>
  <c r="D221" i="1" s="1"/>
  <c r="C223" i="1"/>
  <c r="C222" i="1"/>
  <c r="C221" i="1" s="1"/>
  <c r="F220" i="1"/>
  <c r="E218" i="1"/>
  <c r="D218" i="1"/>
  <c r="C218" i="1"/>
  <c r="E217" i="1"/>
  <c r="F217" i="1" s="1"/>
  <c r="D217" i="1"/>
  <c r="D216" i="1" s="1"/>
  <c r="D215" i="1" s="1"/>
  <c r="C217" i="1"/>
  <c r="C216" i="1" s="1"/>
  <c r="C215" i="1" s="1"/>
  <c r="E213" i="1"/>
  <c r="D213" i="1"/>
  <c r="D211" i="1" s="1"/>
  <c r="D210" i="1" s="1"/>
  <c r="D209" i="1" s="1"/>
  <c r="D208" i="1" s="1"/>
  <c r="C213" i="1"/>
  <c r="C210" i="1" s="1"/>
  <c r="C209" i="1" s="1"/>
  <c r="C208" i="1" s="1"/>
  <c r="F211" i="1"/>
  <c r="E211" i="1"/>
  <c r="C211" i="1"/>
  <c r="E210" i="1"/>
  <c r="E203" i="1"/>
  <c r="G203" i="1" s="1"/>
  <c r="D203" i="1"/>
  <c r="C203" i="1"/>
  <c r="E201" i="1"/>
  <c r="E200" i="1" s="1"/>
  <c r="D201" i="1"/>
  <c r="D200" i="1" s="1"/>
  <c r="D199" i="1" s="1"/>
  <c r="D198" i="1" s="1"/>
  <c r="C201" i="1"/>
  <c r="C200" i="1"/>
  <c r="C199" i="1" s="1"/>
  <c r="C198" i="1" s="1"/>
  <c r="F196" i="1"/>
  <c r="E196" i="1"/>
  <c r="E195" i="1" s="1"/>
  <c r="C196" i="1"/>
  <c r="D195" i="1"/>
  <c r="C195" i="1"/>
  <c r="E188" i="1"/>
  <c r="G188" i="1" s="1"/>
  <c r="D188" i="1"/>
  <c r="C188" i="1"/>
  <c r="F188" i="1" s="1"/>
  <c r="G179" i="1"/>
  <c r="E179" i="1"/>
  <c r="D179" i="1"/>
  <c r="C179" i="1"/>
  <c r="F179" i="1" s="1"/>
  <c r="G174" i="1"/>
  <c r="F174" i="1"/>
  <c r="E174" i="1"/>
  <c r="D174" i="1"/>
  <c r="D169" i="1" s="1"/>
  <c r="D168" i="1" s="1"/>
  <c r="D167" i="1" s="1"/>
  <c r="D166" i="1" s="1"/>
  <c r="C174" i="1"/>
  <c r="F170" i="1"/>
  <c r="E170" i="1"/>
  <c r="G170" i="1" s="1"/>
  <c r="D170" i="1"/>
  <c r="C170" i="1"/>
  <c r="C169" i="1" s="1"/>
  <c r="C168" i="1" s="1"/>
  <c r="C167" i="1" s="1"/>
  <c r="E169" i="1"/>
  <c r="G160" i="1"/>
  <c r="F160" i="1"/>
  <c r="E160" i="1"/>
  <c r="D160" i="1"/>
  <c r="D159" i="1" s="1"/>
  <c r="D158" i="1" s="1"/>
  <c r="D157" i="1" s="1"/>
  <c r="D156" i="1" s="1"/>
  <c r="C160" i="1"/>
  <c r="F159" i="1"/>
  <c r="E159" i="1"/>
  <c r="C159" i="1"/>
  <c r="C158" i="1" s="1"/>
  <c r="C157" i="1" s="1"/>
  <c r="C156" i="1" s="1"/>
  <c r="E158" i="1"/>
  <c r="E157" i="1" s="1"/>
  <c r="D148" i="1"/>
  <c r="F147" i="1"/>
  <c r="G146" i="1"/>
  <c r="G148" i="1" s="1"/>
  <c r="E146" i="1"/>
  <c r="E148" i="1" s="1"/>
  <c r="D146" i="1"/>
  <c r="C146" i="1"/>
  <c r="C148" i="1" s="1"/>
  <c r="D144" i="1"/>
  <c r="G142" i="1"/>
  <c r="F142" i="1"/>
  <c r="G141" i="1"/>
  <c r="E141" i="1"/>
  <c r="E144" i="1" s="1"/>
  <c r="D141" i="1"/>
  <c r="C141" i="1"/>
  <c r="C144" i="1" s="1"/>
  <c r="C139" i="1"/>
  <c r="F137" i="1"/>
  <c r="E136" i="1"/>
  <c r="E139" i="1" s="1"/>
  <c r="F139" i="1" s="1"/>
  <c r="D136" i="1"/>
  <c r="D139" i="1" s="1"/>
  <c r="C136" i="1"/>
  <c r="C134" i="1"/>
  <c r="G133" i="1"/>
  <c r="F133" i="1"/>
  <c r="E132" i="1"/>
  <c r="E134" i="1" s="1"/>
  <c r="D132" i="1"/>
  <c r="D134" i="1" s="1"/>
  <c r="C132" i="1"/>
  <c r="E128" i="1"/>
  <c r="E130" i="1" s="1"/>
  <c r="C128" i="1"/>
  <c r="C130" i="1" s="1"/>
  <c r="E125" i="1"/>
  <c r="D125" i="1"/>
  <c r="C125" i="1"/>
  <c r="E123" i="1"/>
  <c r="G123" i="1" s="1"/>
  <c r="D123" i="1"/>
  <c r="F122" i="1"/>
  <c r="G121" i="1"/>
  <c r="F121" i="1"/>
  <c r="G120" i="1"/>
  <c r="F120" i="1"/>
  <c r="E120" i="1"/>
  <c r="D120" i="1"/>
  <c r="C120" i="1"/>
  <c r="C123" i="1" s="1"/>
  <c r="E118" i="1"/>
  <c r="G118" i="1" s="1"/>
  <c r="G116" i="1"/>
  <c r="F116" i="1"/>
  <c r="G115" i="1"/>
  <c r="F115" i="1"/>
  <c r="E115" i="1"/>
  <c r="D115" i="1"/>
  <c r="D118" i="1" s="1"/>
  <c r="C115" i="1"/>
  <c r="C118" i="1" s="1"/>
  <c r="E104" i="1"/>
  <c r="F104" i="1" s="1"/>
  <c r="D104" i="1"/>
  <c r="D98" i="1" s="1"/>
  <c r="D97" i="1" s="1"/>
  <c r="D96" i="1" s="1"/>
  <c r="C104" i="1"/>
  <c r="E100" i="1"/>
  <c r="G100" i="1" s="1"/>
  <c r="D100" i="1"/>
  <c r="C100" i="1"/>
  <c r="C97" i="1" s="1"/>
  <c r="C96" i="1" s="1"/>
  <c r="C98" i="1"/>
  <c r="E97" i="1"/>
  <c r="E96" i="1" s="1"/>
  <c r="E94" i="1"/>
  <c r="E93" i="1" s="1"/>
  <c r="E91" i="1"/>
  <c r="E90" i="1" s="1"/>
  <c r="D91" i="1"/>
  <c r="D90" i="1" s="1"/>
  <c r="C91" i="1"/>
  <c r="C90" i="1"/>
  <c r="G87" i="1"/>
  <c r="E87" i="1"/>
  <c r="E86" i="1" s="1"/>
  <c r="D87" i="1"/>
  <c r="C87" i="1"/>
  <c r="C86" i="1" s="1"/>
  <c r="D86" i="1"/>
  <c r="F78" i="1"/>
  <c r="E78" i="1"/>
  <c r="G78" i="1" s="1"/>
  <c r="D78" i="1"/>
  <c r="C78" i="1"/>
  <c r="E68" i="1"/>
  <c r="F68" i="1" s="1"/>
  <c r="D68" i="1"/>
  <c r="C68" i="1"/>
  <c r="E61" i="1"/>
  <c r="F61" i="1" s="1"/>
  <c r="D61" i="1"/>
  <c r="G61" i="1" s="1"/>
  <c r="C61" i="1"/>
  <c r="E56" i="1"/>
  <c r="G56" i="1" s="1"/>
  <c r="D56" i="1"/>
  <c r="D55" i="1" s="1"/>
  <c r="C56" i="1"/>
  <c r="C55" i="1" s="1"/>
  <c r="G53" i="1"/>
  <c r="F53" i="1"/>
  <c r="E53" i="1"/>
  <c r="D53" i="1"/>
  <c r="C53" i="1"/>
  <c r="F51" i="1"/>
  <c r="E51" i="1"/>
  <c r="G51" i="1" s="1"/>
  <c r="D51" i="1"/>
  <c r="C51" i="1"/>
  <c r="C46" i="1" s="1"/>
  <c r="E47" i="1"/>
  <c r="E46" i="1" s="1"/>
  <c r="D47" i="1"/>
  <c r="D46" i="1" s="1"/>
  <c r="D45" i="1" s="1"/>
  <c r="C47" i="1"/>
  <c r="G39" i="1"/>
  <c r="F39" i="1"/>
  <c r="E39" i="1"/>
  <c r="D39" i="1"/>
  <c r="C39" i="1"/>
  <c r="F36" i="1"/>
  <c r="E36" i="1"/>
  <c r="G36" i="1" s="1"/>
  <c r="D36" i="1"/>
  <c r="C36" i="1"/>
  <c r="E33" i="1"/>
  <c r="F33" i="1" s="1"/>
  <c r="D33" i="1"/>
  <c r="C33" i="1"/>
  <c r="E31" i="1"/>
  <c r="G31" i="1" s="1"/>
  <c r="D31" i="1"/>
  <c r="C31" i="1"/>
  <c r="F31" i="1" s="1"/>
  <c r="F29" i="1"/>
  <c r="E29" i="1"/>
  <c r="D29" i="1"/>
  <c r="C29" i="1"/>
  <c r="E27" i="1"/>
  <c r="G24" i="1"/>
  <c r="F24" i="1"/>
  <c r="E24" i="1"/>
  <c r="E41" i="1" s="1"/>
  <c r="D24" i="1"/>
  <c r="D41" i="1" s="1"/>
  <c r="C24" i="1"/>
  <c r="C41" i="1" s="1"/>
  <c r="F16" i="1"/>
  <c r="G14" i="1"/>
  <c r="F14" i="1"/>
  <c r="G13" i="1"/>
  <c r="F13" i="1"/>
  <c r="E12" i="1"/>
  <c r="F12" i="1" s="1"/>
  <c r="D12" i="1"/>
  <c r="G12" i="1" s="1"/>
  <c r="C12" i="1"/>
  <c r="G11" i="1"/>
  <c r="F11" i="1"/>
  <c r="G10" i="1"/>
  <c r="F10" i="1"/>
  <c r="G9" i="1"/>
  <c r="F9" i="1"/>
  <c r="E9" i="1"/>
  <c r="E15" i="1" s="1"/>
  <c r="D9" i="1"/>
  <c r="D15" i="1" s="1"/>
  <c r="C9" i="1"/>
  <c r="C15" i="1" s="1"/>
  <c r="G90" i="1" l="1"/>
  <c r="F90" i="1"/>
  <c r="E310" i="1"/>
  <c r="G311" i="1"/>
  <c r="F311" i="1"/>
  <c r="G322" i="1"/>
  <c r="D321" i="1"/>
  <c r="D320" i="1" s="1"/>
  <c r="G320" i="1" s="1"/>
  <c r="G96" i="1"/>
  <c r="F96" i="1"/>
  <c r="G195" i="1"/>
  <c r="F195" i="1"/>
  <c r="C207" i="1"/>
  <c r="E267" i="1"/>
  <c r="G268" i="1"/>
  <c r="G41" i="1"/>
  <c r="F41" i="1"/>
  <c r="C106" i="1"/>
  <c r="E335" i="1"/>
  <c r="G336" i="1"/>
  <c r="F336" i="1"/>
  <c r="G46" i="1"/>
  <c r="F46" i="1"/>
  <c r="G299" i="1"/>
  <c r="C45" i="1"/>
  <c r="F169" i="1"/>
  <c r="E222" i="1"/>
  <c r="G223" i="1"/>
  <c r="F223" i="1"/>
  <c r="F307" i="1"/>
  <c r="C426" i="1"/>
  <c r="G86" i="1"/>
  <c r="F86" i="1"/>
  <c r="C166" i="1"/>
  <c r="C261" i="1" s="1"/>
  <c r="G200" i="1"/>
  <c r="F200" i="1"/>
  <c r="E199" i="1"/>
  <c r="C268" i="1"/>
  <c r="C267" i="1" s="1"/>
  <c r="D106" i="1"/>
  <c r="D227" i="1"/>
  <c r="D226" i="1" s="1"/>
  <c r="D207" i="1" s="1"/>
  <c r="D261" i="1" s="1"/>
  <c r="C288" i="1"/>
  <c r="C287" i="1" s="1"/>
  <c r="E156" i="1"/>
  <c r="G157" i="1"/>
  <c r="F157" i="1"/>
  <c r="D288" i="1"/>
  <c r="D287" i="1" s="1"/>
  <c r="D332" i="1" s="1"/>
  <c r="D335" i="1"/>
  <c r="D334" i="1" s="1"/>
  <c r="D374" i="1" s="1"/>
  <c r="G378" i="1"/>
  <c r="F378" i="1"/>
  <c r="E377" i="1"/>
  <c r="F430" i="1"/>
  <c r="E429" i="1"/>
  <c r="G430" i="1"/>
  <c r="C149" i="1"/>
  <c r="F118" i="1"/>
  <c r="G144" i="1"/>
  <c r="F144" i="1"/>
  <c r="G289" i="1"/>
  <c r="F289" i="1"/>
  <c r="E288" i="1"/>
  <c r="E396" i="1"/>
  <c r="G397" i="1"/>
  <c r="F397" i="1"/>
  <c r="G15" i="1"/>
  <c r="F15" i="1"/>
  <c r="D149" i="1"/>
  <c r="G134" i="1"/>
  <c r="F134" i="1"/>
  <c r="G159" i="1"/>
  <c r="F210" i="1"/>
  <c r="F322" i="1"/>
  <c r="C321" i="1"/>
  <c r="G68" i="1"/>
  <c r="F91" i="1"/>
  <c r="F97" i="1"/>
  <c r="G169" i="1"/>
  <c r="F201" i="1"/>
  <c r="G233" i="1"/>
  <c r="G296" i="1"/>
  <c r="E317" i="1"/>
  <c r="F56" i="1"/>
  <c r="G91" i="1"/>
  <c r="G97" i="1"/>
  <c r="E149" i="1"/>
  <c r="G201" i="1"/>
  <c r="E216" i="1"/>
  <c r="F229" i="1"/>
  <c r="E242" i="1"/>
  <c r="F290" i="1"/>
  <c r="F379" i="1"/>
  <c r="F87" i="1"/>
  <c r="F141" i="1"/>
  <c r="F146" i="1"/>
  <c r="F148" i="1" s="1"/>
  <c r="G290" i="1"/>
  <c r="F47" i="1"/>
  <c r="F123" i="1"/>
  <c r="F132" i="1"/>
  <c r="F136" i="1"/>
  <c r="G147" i="1"/>
  <c r="F158" i="1"/>
  <c r="E168" i="1"/>
  <c r="G196" i="1"/>
  <c r="F203" i="1"/>
  <c r="F224" i="1"/>
  <c r="F269" i="1"/>
  <c r="F312" i="1"/>
  <c r="G321" i="1"/>
  <c r="F398" i="1"/>
  <c r="G431" i="1"/>
  <c r="G47" i="1"/>
  <c r="G132" i="1"/>
  <c r="G158" i="1"/>
  <c r="E209" i="1"/>
  <c r="G224" i="1"/>
  <c r="G269" i="1"/>
  <c r="F294" i="1"/>
  <c r="F304" i="1"/>
  <c r="G312" i="1"/>
  <c r="F318" i="1"/>
  <c r="G398" i="1"/>
  <c r="E414" i="1"/>
  <c r="E55" i="1"/>
  <c r="F100" i="1"/>
  <c r="E228" i="1"/>
  <c r="G429" i="1" l="1"/>
  <c r="F429" i="1"/>
  <c r="E428" i="1"/>
  <c r="G335" i="1"/>
  <c r="F335" i="1"/>
  <c r="E334" i="1"/>
  <c r="G222" i="1"/>
  <c r="F222" i="1"/>
  <c r="G221" i="1"/>
  <c r="E221" i="1"/>
  <c r="F221" i="1" s="1"/>
  <c r="G396" i="1"/>
  <c r="F396" i="1"/>
  <c r="E395" i="1"/>
  <c r="C320" i="1"/>
  <c r="F320" i="1" s="1"/>
  <c r="F321" i="1"/>
  <c r="E198" i="1"/>
  <c r="G199" i="1"/>
  <c r="F199" i="1"/>
  <c r="F268" i="1"/>
  <c r="E376" i="1"/>
  <c r="F377" i="1"/>
  <c r="G377" i="1"/>
  <c r="G55" i="1"/>
  <c r="F55" i="1"/>
  <c r="E316" i="1"/>
  <c r="G317" i="1"/>
  <c r="F317" i="1"/>
  <c r="E45" i="1"/>
  <c r="G267" i="1"/>
  <c r="F267" i="1"/>
  <c r="G310" i="1"/>
  <c r="F310" i="1"/>
  <c r="G149" i="1"/>
  <c r="F149" i="1"/>
  <c r="F209" i="1"/>
  <c r="E208" i="1"/>
  <c r="G168" i="1"/>
  <c r="F168" i="1"/>
  <c r="E167" i="1"/>
  <c r="E215" i="1"/>
  <c r="F215" i="1" s="1"/>
  <c r="F216" i="1"/>
  <c r="F414" i="1"/>
  <c r="E413" i="1"/>
  <c r="E287" i="1"/>
  <c r="G288" i="1"/>
  <c r="F288" i="1"/>
  <c r="G228" i="1"/>
  <c r="F228" i="1"/>
  <c r="E227" i="1"/>
  <c r="E241" i="1"/>
  <c r="F242" i="1"/>
  <c r="G156" i="1"/>
  <c r="F156" i="1"/>
  <c r="G376" i="1" l="1"/>
  <c r="F376" i="1"/>
  <c r="E166" i="1"/>
  <c r="G167" i="1"/>
  <c r="F167" i="1"/>
  <c r="G334" i="1"/>
  <c r="F334" i="1"/>
  <c r="E374" i="1"/>
  <c r="G198" i="1"/>
  <c r="F198" i="1"/>
  <c r="E436" i="1"/>
  <c r="G428" i="1"/>
  <c r="F428" i="1"/>
  <c r="F241" i="1"/>
  <c r="E240" i="1"/>
  <c r="F208" i="1"/>
  <c r="G316" i="1"/>
  <c r="F316" i="1"/>
  <c r="E315" i="1"/>
  <c r="G315" i="1" s="1"/>
  <c r="C332" i="1"/>
  <c r="G287" i="1"/>
  <c r="F287" i="1"/>
  <c r="F413" i="1"/>
  <c r="E426" i="1"/>
  <c r="F426" i="1" s="1"/>
  <c r="G45" i="1"/>
  <c r="F45" i="1"/>
  <c r="E106" i="1"/>
  <c r="E226" i="1"/>
  <c r="G227" i="1"/>
  <c r="F227" i="1"/>
  <c r="G395" i="1"/>
  <c r="F395" i="1"/>
  <c r="E411" i="1"/>
  <c r="G436" i="1" l="1"/>
  <c r="F436" i="1"/>
  <c r="G374" i="1"/>
  <c r="F374" i="1"/>
  <c r="G226" i="1"/>
  <c r="F226" i="1"/>
  <c r="E207" i="1"/>
  <c r="G166" i="1"/>
  <c r="F166" i="1"/>
  <c r="G411" i="1"/>
  <c r="F411" i="1"/>
  <c r="G106" i="1"/>
  <c r="F106" i="1"/>
  <c r="F240" i="1"/>
  <c r="E239" i="1"/>
  <c r="F239" i="1" s="1"/>
  <c r="E332" i="1"/>
  <c r="F332" i="1" l="1"/>
  <c r="G332" i="1"/>
  <c r="G207" i="1"/>
  <c r="F207" i="1"/>
  <c r="E261" i="1"/>
  <c r="G261" i="1" l="1"/>
  <c r="F261" i="1"/>
</calcChain>
</file>

<file path=xl/sharedStrings.xml><?xml version="1.0" encoding="utf-8"?>
<sst xmlns="http://schemas.openxmlformats.org/spreadsheetml/2006/main" count="471" uniqueCount="192">
  <si>
    <t>OŠ " JOSIPA BADALIĆA</t>
  </si>
  <si>
    <t>GRABERJE IVANIĆKO, ZAGREBAČKA 11</t>
  </si>
  <si>
    <t>OIB: 54154274638</t>
  </si>
  <si>
    <t>IZVJEŠTAJ O IZVRŠENJU FINANCIJSKOG PLANA ZA I-VI 2023. G.</t>
  </si>
  <si>
    <t>OPĆI DIO</t>
  </si>
  <si>
    <t>PRIHODI/RASHODI TEKUĆA GODINA</t>
  </si>
  <si>
    <t>Ostvarenje/izvršenje 2022.</t>
  </si>
  <si>
    <t>Izvorni plan 2023.</t>
  </si>
  <si>
    <t>Ostvarenje/izvršenje 2023.</t>
  </si>
  <si>
    <t>Indeks</t>
  </si>
  <si>
    <t>5=4/2*100</t>
  </si>
  <si>
    <t>6=4/3*100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</si>
  <si>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</si>
  <si>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</si>
  <si>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</si>
  <si>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</si>
  <si>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</si>
  <si>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</si>
  <si>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RAZLIKA-VIŠAK/MANJAK</t>
  </si>
  <si>
    <t>UKUPAN DONOS VIŠKA/MANJKA IZ PRETHODNIH GODINA</t>
  </si>
  <si>
    <t>VIŠAK IZ PRETHODNE GODINE KOJI ČE SE RASPOREDITI</t>
  </si>
  <si>
    <t>IZVJEŠTAJ O IZVRŠENJU FINANCIJSKOG PLANA ZA I-VI 2023. G. PO EKONOMSKOJ KLASIFIKACIJI</t>
  </si>
  <si>
    <t>PRIHODI I PRIMITCI I PRENEAENI REZULTAT</t>
  </si>
  <si>
    <t>Račun prihoda/primitaka</t>
  </si>
  <si>
    <t>Naziv računa</t>
  </si>
  <si>
    <t>Izvorni  plan 2023.</t>
  </si>
  <si>
    <t>7=5/3*100</t>
  </si>
  <si>
    <t>8=5/4*100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</si>
  <si>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</si>
  <si>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</si>
  <si>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</si>
  <si>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</si>
  <si>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</si>
  <si>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Prihodi od financijske imovine</t>
  </si>
  <si>
    <t>Kamate na oročena sredstva i depozite po viđenju</t>
  </si>
  <si>
    <t>Prihodi po posebnim propisima</t>
  </si>
  <si>
    <t xml:space="preserve">Ostali nespomenuti prihodi 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</si>
  <si>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</si>
  <si>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</si>
  <si>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</si>
  <si>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</si>
  <si>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</si>
  <si>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</si>
  <si>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Ostali stambeni objekti</t>
  </si>
  <si>
    <t>UKUPNO PRIHODI</t>
  </si>
  <si>
    <t>RASHODI I IZDACI</t>
  </si>
  <si>
    <t>Račun rashoda/izdataka</t>
  </si>
  <si>
    <t>7=6/3*100</t>
  </si>
  <si>
    <t>8=6/5*100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</si>
  <si>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</si>
  <si>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</si>
  <si>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</si>
  <si>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</si>
  <si>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</si>
  <si>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</si>
  <si>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</si>
  <si>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zdr.osiguranje</t>
  </si>
  <si>
    <t>Materijalni rashodi</t>
  </si>
  <si>
    <t>Naknade troškova zaposlenima</t>
  </si>
  <si>
    <t>Službena putovanja</t>
  </si>
  <si>
    <t>Naknade za prijevoz, rad na terenu</t>
  </si>
  <si>
    <t>Stručno usavršavanje zaposlenika</t>
  </si>
  <si>
    <t>Ostale naknade zaposlenima</t>
  </si>
  <si>
    <t>Rashodi za materijal i energiju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</si>
  <si>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</si>
  <si>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</si>
  <si>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</si>
  <si>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</si>
  <si>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</si>
  <si>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</si>
  <si>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Rashodi za usluge</t>
  </si>
  <si>
    <t>Usluge telefona,pošte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</si>
  <si>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</si>
  <si>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</si>
  <si>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</si>
  <si>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</si>
  <si>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</si>
  <si>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</si>
  <si>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</si>
  <si>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</si>
  <si>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</si>
  <si>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prestavničkih tijela</t>
  </si>
  <si>
    <t>Premije osiguranja</t>
  </si>
  <si>
    <t>Reprezentacija</t>
  </si>
  <si>
    <t>Članarine i norme</t>
  </si>
  <si>
    <t>Pristojbe i naknade</t>
  </si>
  <si>
    <t>Troškovi sudskih postupaka</t>
  </si>
  <si>
    <t>Financijski  rashodi</t>
  </si>
  <si>
    <t>Ostali financijski rashodi</t>
  </si>
  <si>
    <t>Bankarske usluge i usluge pl.prometa</t>
  </si>
  <si>
    <t>Zatezne kamate</t>
  </si>
  <si>
    <t>Nakn. građanima i kuć. u naravi</t>
  </si>
  <si>
    <t>Naknade građ i kuć. U naravi</t>
  </si>
  <si>
    <t>Tekuće donacije u naravi</t>
  </si>
  <si>
    <t>Rashodi za nabavu nefinancijske imovine</t>
  </si>
  <si>
    <t>Rashodi za nabavu proizvedene dugotrajne  imovine</t>
  </si>
  <si>
    <t>Građevinski objekti</t>
  </si>
  <si>
    <t>Poslovni objekti</t>
  </si>
  <si>
    <t>Postrojenja i oprema</t>
  </si>
  <si>
    <t>Uredska oprema</t>
  </si>
  <si>
    <t>Sportska oprema</t>
  </si>
  <si>
    <t>Uređaji, strojevi i oprema za ost.namjene</t>
  </si>
  <si>
    <t>Knjige, umjetnička djela i ostale izložbene vrijednosti</t>
  </si>
  <si>
    <t>Knjige u knjižnicama</t>
  </si>
  <si>
    <t>UKUPNO RASHODI</t>
  </si>
  <si>
    <t>IZVJEŠTAJ O IZVRŠENJU FINANCIJSKOG PLANA ZA I-VI 2023. G. PO  PROGRAMSKOJ, EKONOMSKOJ KLASIFIKACIJI I IZVORIMA FINANCIRANJA</t>
  </si>
  <si>
    <t>POSEBNI DIO</t>
  </si>
  <si>
    <t>PRIHODI I PRIMITCI</t>
  </si>
  <si>
    <t>Izvor financiranja-Pomoći gradski/općinski proračun</t>
  </si>
  <si>
    <t>UKUPNO-Izvor financiranja -Pomoći Grad Ivanić Grad</t>
  </si>
  <si>
    <t>Izvor financiranja-Pomoći MZO i AZOO</t>
  </si>
  <si>
    <t>UKUPNO-Izvor financiranja -Pomoći MZO i AZOO</t>
  </si>
  <si>
    <t>Izvor financiranja -Pomoći iz DP temeljem prijenosa EU sredstava</t>
  </si>
  <si>
    <t>Izvor financiranja vlastiti prihodi - kamate</t>
  </si>
  <si>
    <t xml:space="preserve">Kamate na oročena sredstva i depozite po viđenju </t>
  </si>
  <si>
    <t>UKUPNO- Izvor financiranja vlastiti prihodi</t>
  </si>
  <si>
    <t>Izvor financiranja- Prihodi za posebne namjene</t>
  </si>
  <si>
    <t>UKUPNO-Izvor financiranja -Prihodi za posebne namjene</t>
  </si>
  <si>
    <t>Izvor financiranja-Donacije</t>
  </si>
  <si>
    <t>UKUPNO-Izvor financiranja -Donacije</t>
  </si>
  <si>
    <t>Izvor financiranja-Opći prihodi i primici</t>
  </si>
  <si>
    <t>UKUPNO-Izvor financiranja -Opći prihodi i primici</t>
  </si>
  <si>
    <t>Izvor financiranja- prihodi od prodaje ili zamjene nefinancijske imovine -oš</t>
  </si>
  <si>
    <t>Prihodi od prodaje građevinskih objekata</t>
  </si>
  <si>
    <t>Stambeni objekti</t>
  </si>
  <si>
    <t>UKUPNO-Izvor financiranja-stanovi</t>
  </si>
  <si>
    <t>Glava 003006 PROJEKTI I PROGRAMI EU</t>
  </si>
  <si>
    <t>Glavni program P52 PROJEKTI I PROGRAMI  EU</t>
  </si>
  <si>
    <t>Program 10001 POTICANJE KORIŠTENJA SREDSTAVA EU</t>
  </si>
  <si>
    <t>Tekući Projekt T100011 NOVA ŠKOLSKA SHEMA VOĆA I POVRĆA TE MLIJEKA I MLIJEČNIH PROIZVODA</t>
  </si>
  <si>
    <t xml:space="preserve">RASHODI POSLOVANJA </t>
  </si>
  <si>
    <t>Prehrana- mlijeko</t>
  </si>
  <si>
    <t>Prehrana-voće</t>
  </si>
  <si>
    <t>Razdjel 004 UPRAVNI ODJEL ZA PROSVJETU,KULTURU, SPORT I TEHNIČKU KULTURU</t>
  </si>
  <si>
    <t>Glava 004002 OSNOVNO ŠKOLSTVO</t>
  </si>
  <si>
    <t>GLAVNI PROGRAM P15 MINIMALNI STANDARD U OSNOVNOM ŠKOLSTVU</t>
  </si>
  <si>
    <t>Program 1001  Minimalni standard u osnovnom školstvu - materijalni i financijski rashodi</t>
  </si>
  <si>
    <t>Aktivnost A100001 Rashodi poslovanja</t>
  </si>
  <si>
    <t>Aktivnost A100002 Tekuće i investicijsko održavanje-minimalni standard</t>
  </si>
  <si>
    <t>Glava 004004 ŠKOLSTVO-OSTALE IZVAN DECENTRALIZIRANE FUNKCIJE</t>
  </si>
  <si>
    <t>Glavni program P17 POTREBE IZNAD MINIMALNOG STANDARDA</t>
  </si>
  <si>
    <t>Program 1001  Pojačani standard u školstvu</t>
  </si>
  <si>
    <t>Aktivnost A100001 INTELEKTUALNE USLUGE</t>
  </si>
  <si>
    <t>Tekući projekt T100003 Natjecanja</t>
  </si>
  <si>
    <t>Naknade za rad predstavničkih i izvršnih tijela, povjerenstava i sl.</t>
  </si>
  <si>
    <t>Tekući projekt T100041 E-tehničar</t>
  </si>
  <si>
    <t xml:space="preserve">Tekući projekt T100031 Prsten potpore V.- pomoćnici u nastavi </t>
  </si>
  <si>
    <t>Program 1002 KAPITALNO ULAGANJE</t>
  </si>
  <si>
    <t>Tekući projekt T100012 OPREMA ŠKOLA</t>
  </si>
  <si>
    <t>Sportske dvorane i rekreacijski objekti</t>
  </si>
  <si>
    <t>Uredska oprema i namještaj</t>
  </si>
  <si>
    <t>Oprema za održavanje i zaštitu</t>
  </si>
  <si>
    <t>Sportska i glazbena oprema</t>
  </si>
  <si>
    <t>Tekući projekt T100015 NABAVA PRIBORA ZA ŠKOLSKU KUHINJU</t>
  </si>
  <si>
    <t>Rashodi poslovanja</t>
  </si>
  <si>
    <t>Program 1003  Tekuće i investicijsko održavanje u školstvu</t>
  </si>
  <si>
    <t>Aktivnost A100001 Tekuće i investicijsko održavanje u školstvu</t>
  </si>
  <si>
    <t xml:space="preserve"> </t>
  </si>
  <si>
    <t>Glava 004008 OSNOVNE I SREDNJE ŠKOLE IZVAN ŽUPANIJSKOG PRORAČUNA</t>
  </si>
  <si>
    <t>Glavni program P63 PROGRAMI OSNOVNIH ŠKOLA IZVAN ŽUPANIJSKOG PRORAČUNA</t>
  </si>
  <si>
    <t>Program 1001 PROGRAMI OSNOVNIH ŠKOLA IZVAN ŽUPANIJSKOG PRORAČUNA</t>
  </si>
  <si>
    <t>Izvor financiranja-Pomoći (Grad Ivanić Grad, Mzo)</t>
  </si>
  <si>
    <t>Materijal i dijelovi za tekuće i inv.održ</t>
  </si>
  <si>
    <t>Službena  radna i zaštitna odjeća i obuća</t>
  </si>
  <si>
    <t>Usluge telefona, pošte i prijev.</t>
  </si>
  <si>
    <t>Ostale zdravstvene i veterinarske usluge</t>
  </si>
  <si>
    <t>Nakn. Građanima i kućanstvima na temelju osiguranja i druge naknade</t>
  </si>
  <si>
    <t>Ostale naknade građ. i kuć. iz proračuna</t>
  </si>
  <si>
    <t>Aktivnost A100002 ADMIN.,TEHNIČKO I STRUČNO OSOBLJE</t>
  </si>
  <si>
    <t>Doprinosi za obvezno osig.u sl nezap.</t>
  </si>
  <si>
    <t>Naknade i pristojbe</t>
  </si>
  <si>
    <t>Financijski rashodi</t>
  </si>
  <si>
    <t>Tekući projekt T100019 PRIJEVOZ UČENIKA S TEŠKOĆAMA</t>
  </si>
  <si>
    <t>Tekući projekt T100003 ŠKOLSKA KUHINJA</t>
  </si>
  <si>
    <t>Tekući projekt T100020 NABAVA UDŽBENIKA ZA UČENIKE</t>
  </si>
  <si>
    <t>Tekući projekt T100027 Opskrba besplatnim zalihama menstrualnih hig.potr.</t>
  </si>
  <si>
    <t>Ostali rashodi</t>
  </si>
  <si>
    <t>UKUPNO Izvor financiranja-Pomoći ( Grad Ivanić Grad, Mzo, )</t>
  </si>
  <si>
    <t>Izvor financiranja-vlastiti prihodi-preneseni višak OŠ</t>
  </si>
  <si>
    <t>Službena radna odjeća i obuća</t>
  </si>
  <si>
    <t>UKUPNO-Izvor financiranja -Vlastiti prihodi</t>
  </si>
  <si>
    <t>Izvor financiranja-Prihodi za posebne namjene</t>
  </si>
  <si>
    <t>Tekući projekt T100008 UČENIČKE ZADRUGE</t>
  </si>
  <si>
    <t>UKUPNO Izvor financiranja-Prihodi za posebne namjene</t>
  </si>
  <si>
    <t>Izvor financiranja-Prihodi od prodaje ili zamjene nefinancijske imovine OŠ</t>
  </si>
  <si>
    <t>UKUPNO- Izvor financiranja prihodi od prodaje ili zamjene nefinancijske imovine OŠ</t>
  </si>
  <si>
    <t>Graberje Ivanićko, 10.7.2023.</t>
  </si>
  <si>
    <t>Osoba za kontaktiranje:</t>
  </si>
  <si>
    <t>Mira Bokan, voditelj računovodstva</t>
  </si>
  <si>
    <t>Telefon:01/2820110</t>
  </si>
  <si>
    <t>Ravnatelj:</t>
  </si>
  <si>
    <t xml:space="preserve"> Damir Adamović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</si>
</sst>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indexed="8"/>
      <name val="Calibri Light"/>
      <family val="1"/>
      <charset val="238"/>
      <scheme val="major"/>
    </font>
    <font>
      <sz val="10"/>
      <color indexed="8"/>
      <name val="Calibri Light"/>
      <family val="1"/>
      <charset val="238"/>
      <scheme val="major"/>
    </font>
    <font>
      <sz val="8"/>
      <color indexed="8"/>
      <name val="Calibri Light"/>
      <family val="1"/>
      <charset val="238"/>
      <scheme val="major"/>
    </font>
    <font>
      <b/>
      <sz val="10"/>
      <color indexed="8"/>
      <name val="Calibri Light"/>
      <family val="1"/>
      <charset val="238"/>
      <scheme val="major"/>
    </font>
    <font>
      <b/>
      <sz val="10"/>
      <color indexed="63"/>
      <name val="Calibri Light"/>
      <family val="1"/>
      <charset val="238"/>
      <scheme val="major"/>
    </font>
    <font>
      <sz val="10"/>
      <color indexed="8"/>
      <name val="Arial"/>
      <family val="2"/>
      <charset val="238"/>
    </font>
    <font>
      <b/>
      <sz val="10"/>
      <name val="Calibri Light"/>
      <family val="1"/>
      <charset val="238"/>
      <scheme val="major"/>
    </font>
    <font>
      <sz val="10"/>
      <color indexed="63"/>
      <name val="Calibri Light"/>
      <family val="1"/>
      <charset val="238"/>
      <scheme val="major"/>
    </font>
    <font>
      <sz val="10"/>
      <name val="Calibri Light"/>
      <family val="1"/>
      <charset val="238"/>
      <scheme val="maj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63"/>
      <name val="Calibri"/>
      <family val="2"/>
      <charset val="238"/>
    </font>
    <font>
      <sz val="8"/>
      <color indexed="8"/>
      <name val="MS Sans Serif"/>
      <charset val="238"/>
    </font>
    <font>
      <b/>
      <sz val="10"/>
      <color indexed="8"/>
      <name val="MS Sans Serif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alibri Light"/>
      <family val="1"/>
      <charset val="238"/>
      <scheme val="major"/>
    </font>
    <font>
      <b/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10"/>
      <color indexed="8"/>
      <name val="Cambria"/>
      <family val="1"/>
      <charset val="238"/>
    </font>
    <font>
      <sz val="10"/>
      <color indexed="8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177"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" fillId="3" borderId="2" xfId="0" applyNumberFormat="1" applyFont="1" applyFill="1" applyBorder="1" applyAlignment="1" applyProtection="1">
      <alignment horizontal="center" wrapText="1"/>
    </xf>
    <xf numFmtId="0" fontId="3" fillId="4" borderId="2" xfId="0" applyNumberFormat="1" applyFon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/>
    <xf numFmtId="164" fontId="5" fillId="0" borderId="3" xfId="0" applyNumberFormat="1" applyFont="1" applyFill="1" applyBorder="1" applyAlignment="1" applyProtection="1">
      <alignment horizontal="center"/>
    </xf>
    <xf numFmtId="1" fontId="5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164" fontId="3" fillId="0" borderId="3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wrapText="1"/>
    </xf>
    <xf numFmtId="0" fontId="5" fillId="0" borderId="5" xfId="0" applyNumberFormat="1" applyFont="1" applyFill="1" applyBorder="1" applyAlignment="1" applyProtection="1">
      <alignment wrapText="1"/>
    </xf>
    <xf numFmtId="0" fontId="3" fillId="3" borderId="3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/>
    </xf>
    <xf numFmtId="0" fontId="3" fillId="3" borderId="4" xfId="0" applyNumberFormat="1" applyFont="1" applyFill="1" applyBorder="1" applyAlignment="1" applyProtection="1">
      <alignment horizontal="center"/>
    </xf>
    <xf numFmtId="0" fontId="5" fillId="4" borderId="3" xfId="0" applyNumberFormat="1" applyFont="1" applyFill="1" applyBorder="1" applyAlignment="1" applyProtection="1">
      <alignment horizontal="center"/>
    </xf>
    <xf numFmtId="0" fontId="5" fillId="4" borderId="5" xfId="0" applyNumberFormat="1" applyFont="1" applyFill="1" applyBorder="1" applyAlignment="1" applyProtection="1">
      <alignment horizontal="center"/>
    </xf>
    <xf numFmtId="0" fontId="5" fillId="4" borderId="4" xfId="0" applyNumberFormat="1" applyFon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6" fillId="2" borderId="2" xfId="1" applyFont="1" applyBorder="1" applyAlignment="1">
      <alignment horizontal="left"/>
    </xf>
    <xf numFmtId="0" fontId="8" fillId="0" borderId="2" xfId="2" applyFont="1" applyFill="1" applyBorder="1" applyAlignment="1">
      <alignment horizontal="left" vertical="center" wrapText="1"/>
    </xf>
    <xf numFmtId="0" fontId="9" fillId="2" borderId="2" xfId="1" applyFont="1" applyBorder="1" applyAlignment="1">
      <alignment horizontal="left"/>
    </xf>
    <xf numFmtId="0" fontId="10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5" borderId="2" xfId="0" applyNumberFormat="1" applyFont="1" applyFill="1" applyBorder="1" applyAlignment="1" applyProtection="1">
      <alignment horizontal="center"/>
    </xf>
    <xf numFmtId="0" fontId="5" fillId="5" borderId="3" xfId="0" applyNumberFormat="1" applyFont="1" applyFill="1" applyBorder="1" applyAlignment="1" applyProtection="1">
      <alignment horizontal="left" wrapText="1"/>
    </xf>
    <xf numFmtId="4" fontId="11" fillId="5" borderId="2" xfId="0" applyNumberFormat="1" applyFont="1" applyFill="1" applyBorder="1" applyAlignment="1" applyProtection="1">
      <alignment horizontal="right"/>
    </xf>
    <xf numFmtId="0" fontId="5" fillId="5" borderId="3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wrapText="1"/>
    </xf>
    <xf numFmtId="4" fontId="12" fillId="0" borderId="2" xfId="0" applyNumberFormat="1" applyFont="1" applyFill="1" applyBorder="1" applyAlignment="1" applyProtection="1"/>
    <xf numFmtId="4" fontId="11" fillId="0" borderId="2" xfId="0" applyNumberFormat="1" applyFont="1" applyFill="1" applyBorder="1" applyAlignment="1" applyProtection="1"/>
    <xf numFmtId="4" fontId="11" fillId="5" borderId="2" xfId="0" applyNumberFormat="1" applyFont="1" applyFill="1" applyBorder="1" applyAlignment="1" applyProtection="1"/>
    <xf numFmtId="4" fontId="12" fillId="5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/>
    </xf>
    <xf numFmtId="164" fontId="11" fillId="0" borderId="3" xfId="0" applyNumberFormat="1" applyFont="1" applyFill="1" applyBorder="1" applyAlignment="1" applyProtection="1">
      <alignment horizontal="center"/>
    </xf>
    <xf numFmtId="1" fontId="11" fillId="0" borderId="2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>
      <alignment horizontal="center" wrapText="1"/>
    </xf>
    <xf numFmtId="0" fontId="3" fillId="3" borderId="5" xfId="0" applyNumberFormat="1" applyFont="1" applyFill="1" applyBorder="1" applyAlignment="1" applyProtection="1">
      <alignment horizontal="center" wrapText="1"/>
    </xf>
    <xf numFmtId="0" fontId="3" fillId="3" borderId="4" xfId="0" applyNumberFormat="1" applyFont="1" applyFill="1" applyBorder="1" applyAlignment="1" applyProtection="1">
      <alignment horizontal="center" wrapText="1"/>
    </xf>
    <xf numFmtId="0" fontId="3" fillId="4" borderId="3" xfId="0" applyNumberFormat="1" applyFont="1" applyFill="1" applyBorder="1" applyAlignment="1" applyProtection="1">
      <alignment horizontal="center"/>
    </xf>
    <xf numFmtId="0" fontId="3" fillId="4" borderId="5" xfId="0" applyNumberFormat="1" applyFont="1" applyFill="1" applyBorder="1" applyAlignment="1" applyProtection="1">
      <alignment horizontal="center"/>
    </xf>
    <xf numFmtId="0" fontId="3" fillId="4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" fillId="2" borderId="2" xfId="1" applyBorder="1" applyAlignment="1">
      <alignment horizontal="left"/>
    </xf>
    <xf numFmtId="0" fontId="13" fillId="2" borderId="2" xfId="1" applyFont="1" applyBorder="1" applyAlignment="1">
      <alignment horizontal="left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14" fillId="0" borderId="0" xfId="0" applyNumberFormat="1" applyFont="1" applyFill="1" applyBorder="1" applyAlignment="1" applyProtection="1"/>
    <xf numFmtId="0" fontId="0" fillId="0" borderId="5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6" fillId="2" borderId="3" xfId="1" applyFont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15" fillId="0" borderId="3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9" fillId="2" borderId="3" xfId="1" applyFont="1" applyBorder="1" applyAlignment="1">
      <alignment horizontal="center" wrapText="1"/>
    </xf>
    <xf numFmtId="1" fontId="3" fillId="0" borderId="3" xfId="0" applyNumberFormat="1" applyFont="1" applyFill="1" applyBorder="1" applyAlignment="1" applyProtection="1">
      <alignment horizontal="center"/>
    </xf>
    <xf numFmtId="0" fontId="6" fillId="2" borderId="2" xfId="1" applyFont="1" applyBorder="1" applyAlignment="1">
      <alignment horizontal="center"/>
    </xf>
    <xf numFmtId="4" fontId="5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4" fontId="3" fillId="0" borderId="2" xfId="0" applyNumberFormat="1" applyFont="1" applyFill="1" applyBorder="1" applyAlignment="1" applyProtection="1">
      <alignment horizontal="center"/>
    </xf>
    <xf numFmtId="164" fontId="16" fillId="0" borderId="3" xfId="0" applyNumberFormat="1" applyFont="1" applyFill="1" applyBorder="1" applyAlignment="1" applyProtection="1">
      <alignment horizontal="center"/>
    </xf>
    <xf numFmtId="1" fontId="16" fillId="0" borderId="2" xfId="0" applyNumberFormat="1" applyFont="1" applyFill="1" applyBorder="1" applyAlignment="1" applyProtection="1">
      <alignment horizontal="center"/>
    </xf>
    <xf numFmtId="164" fontId="7" fillId="0" borderId="3" xfId="0" applyNumberFormat="1" applyFont="1" applyFill="1" applyBorder="1" applyAlignment="1" applyProtection="1">
      <alignment horizontal="center"/>
    </xf>
    <xf numFmtId="1" fontId="7" fillId="0" borderId="2" xfId="0" applyNumberFormat="1" applyFont="1" applyFill="1" applyBorder="1" applyAlignment="1" applyProtection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2" xfId="1" applyFont="1" applyBorder="1" applyAlignment="1">
      <alignment horizontal="center" wrapText="1"/>
    </xf>
    <xf numFmtId="0" fontId="9" fillId="2" borderId="6" xfId="1" applyFont="1" applyBorder="1" applyAlignment="1">
      <alignment horizontal="center"/>
    </xf>
    <xf numFmtId="0" fontId="9" fillId="2" borderId="7" xfId="1" applyFont="1" applyBorder="1" applyAlignment="1">
      <alignment horizontal="center" wrapText="1"/>
    </xf>
    <xf numFmtId="4" fontId="3" fillId="0" borderId="6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0" fontId="6" fillId="2" borderId="7" xfId="1" applyFont="1" applyBorder="1" applyAlignment="1">
      <alignment horizontal="center" wrapText="1"/>
    </xf>
    <xf numFmtId="4" fontId="5" fillId="0" borderId="6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</xf>
    <xf numFmtId="1" fontId="5" fillId="0" borderId="8" xfId="0" applyNumberFormat="1" applyFont="1" applyFill="1" applyBorder="1" applyAlignment="1" applyProtection="1">
      <alignment horizontal="center"/>
    </xf>
    <xf numFmtId="0" fontId="5" fillId="6" borderId="3" xfId="0" applyNumberFormat="1" applyFont="1" applyFill="1" applyBorder="1" applyAlignment="1" applyProtection="1">
      <alignment horizontal="left" wrapText="1"/>
    </xf>
    <xf numFmtId="0" fontId="5" fillId="6" borderId="5" xfId="0" applyNumberFormat="1" applyFont="1" applyFill="1" applyBorder="1" applyAlignment="1" applyProtection="1">
      <alignment horizontal="left" wrapText="1"/>
    </xf>
    <xf numFmtId="0" fontId="5" fillId="6" borderId="4" xfId="0" applyNumberFormat="1" applyFont="1" applyFill="1" applyBorder="1" applyAlignment="1" applyProtection="1">
      <alignment horizontal="left" wrapText="1"/>
    </xf>
    <xf numFmtId="0" fontId="17" fillId="6" borderId="3" xfId="0" applyNumberFormat="1" applyFont="1" applyFill="1" applyBorder="1" applyAlignment="1" applyProtection="1">
      <alignment horizontal="left" wrapText="1"/>
    </xf>
    <xf numFmtId="0" fontId="17" fillId="6" borderId="5" xfId="0" applyNumberFormat="1" applyFont="1" applyFill="1" applyBorder="1" applyAlignment="1" applyProtection="1">
      <alignment horizontal="left" wrapText="1"/>
    </xf>
    <xf numFmtId="0" fontId="17" fillId="6" borderId="4" xfId="0" applyNumberFormat="1" applyFont="1" applyFill="1" applyBorder="1" applyAlignment="1" applyProtection="1">
      <alignment horizontal="left" wrapText="1"/>
    </xf>
    <xf numFmtId="0" fontId="5" fillId="6" borderId="3" xfId="0" applyNumberFormat="1" applyFont="1" applyFill="1" applyBorder="1" applyAlignment="1" applyProtection="1">
      <alignment horizontal="left"/>
    </xf>
    <xf numFmtId="0" fontId="5" fillId="6" borderId="5" xfId="0" applyNumberFormat="1" applyFont="1" applyFill="1" applyBorder="1" applyAlignment="1" applyProtection="1">
      <alignment horizontal="left"/>
    </xf>
    <xf numFmtId="3" fontId="5" fillId="6" borderId="2" xfId="0" applyNumberFormat="1" applyFont="1" applyFill="1" applyBorder="1" applyAlignment="1" applyProtection="1">
      <alignment horizontal="left" wrapText="1"/>
    </xf>
    <xf numFmtId="3" fontId="5" fillId="6" borderId="3" xfId="0" applyNumberFormat="1" applyFont="1" applyFill="1" applyBorder="1" applyAlignment="1" applyProtection="1">
      <alignment horizontal="left" wrapText="1"/>
    </xf>
    <xf numFmtId="3" fontId="5" fillId="6" borderId="2" xfId="0" applyNumberFormat="1" applyFont="1" applyFill="1" applyBorder="1" applyAlignment="1" applyProtection="1">
      <alignment horizontal="left"/>
    </xf>
    <xf numFmtId="3" fontId="5" fillId="6" borderId="3" xfId="0" applyNumberFormat="1" applyFont="1" applyFill="1" applyBorder="1" applyAlignment="1" applyProtection="1">
      <alignment horizontal="left"/>
    </xf>
    <xf numFmtId="3" fontId="5" fillId="5" borderId="2" xfId="0" applyNumberFormat="1" applyFont="1" applyFill="1" applyBorder="1" applyAlignment="1" applyProtection="1">
      <alignment horizontal="center"/>
    </xf>
    <xf numFmtId="3" fontId="5" fillId="5" borderId="3" xfId="0" applyNumberFormat="1" applyFont="1" applyFill="1" applyBorder="1" applyAlignment="1" applyProtection="1">
      <alignment wrapText="1"/>
    </xf>
    <xf numFmtId="3" fontId="5" fillId="6" borderId="4" xfId="0" applyNumberFormat="1" applyFont="1" applyFill="1" applyBorder="1" applyAlignment="1" applyProtection="1">
      <alignment horizontal="left"/>
    </xf>
    <xf numFmtId="3" fontId="5" fillId="6" borderId="3" xfId="0" applyNumberFormat="1" applyFont="1" applyFill="1" applyBorder="1" applyAlignment="1" applyProtection="1">
      <alignment horizontal="left" vertical="center" wrapText="1"/>
    </xf>
    <xf numFmtId="3" fontId="5" fillId="6" borderId="4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wrapText="1"/>
    </xf>
    <xf numFmtId="0" fontId="8" fillId="6" borderId="3" xfId="0" applyNumberFormat="1" applyFont="1" applyFill="1" applyBorder="1" applyAlignment="1" applyProtection="1">
      <alignment horizontal="left"/>
    </xf>
    <xf numFmtId="0" fontId="8" fillId="6" borderId="4" xfId="0" applyNumberFormat="1" applyFont="1" applyFill="1" applyBorder="1" applyAlignment="1" applyProtection="1">
      <alignment horizontal="left"/>
    </xf>
    <xf numFmtId="4" fontId="19" fillId="5" borderId="2" xfId="0" applyNumberFormat="1" applyFont="1" applyFill="1" applyBorder="1" applyAlignment="1" applyProtection="1"/>
    <xf numFmtId="0" fontId="3" fillId="5" borderId="2" xfId="0" applyNumberFormat="1" applyFont="1" applyFill="1" applyBorder="1" applyAlignment="1" applyProtection="1">
      <alignment horizontal="center"/>
    </xf>
    <xf numFmtId="0" fontId="3" fillId="5" borderId="3" xfId="0" applyNumberFormat="1" applyFont="1" applyFill="1" applyBorder="1" applyAlignment="1" applyProtection="1">
      <alignment wrapText="1"/>
    </xf>
    <xf numFmtId="0" fontId="5" fillId="6" borderId="3" xfId="0" applyNumberFormat="1" applyFont="1" applyFill="1" applyBorder="1" applyAlignment="1" applyProtection="1">
      <alignment horizontal="center" wrapText="1"/>
    </xf>
    <xf numFmtId="0" fontId="5" fillId="6" borderId="4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wrapText="1"/>
    </xf>
    <xf numFmtId="3" fontId="5" fillId="6" borderId="4" xfId="0" applyNumberFormat="1" applyFont="1" applyFill="1" applyBorder="1" applyAlignment="1" applyProtection="1">
      <alignment horizontal="left" wrapText="1"/>
    </xf>
    <xf numFmtId="3" fontId="5" fillId="5" borderId="2" xfId="0" applyNumberFormat="1" applyFont="1" applyFill="1" applyBorder="1" applyAlignment="1" applyProtection="1">
      <alignment horizontal="center" wrapText="1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wrapText="1"/>
    </xf>
    <xf numFmtId="4" fontId="11" fillId="0" borderId="2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5" borderId="3" xfId="0" applyNumberFormat="1" applyFont="1" applyFill="1" applyBorder="1" applyAlignment="1" applyProtection="1">
      <alignment horizontal="center" wrapText="1"/>
    </xf>
    <xf numFmtId="0" fontId="5" fillId="5" borderId="5" xfId="0" applyNumberFormat="1" applyFont="1" applyFill="1" applyBorder="1" applyAlignment="1" applyProtection="1">
      <alignment horizontal="center" wrapText="1"/>
    </xf>
    <xf numFmtId="0" fontId="5" fillId="5" borderId="4" xfId="0" applyNumberFormat="1" applyFont="1" applyFill="1" applyBorder="1" applyAlignment="1" applyProtection="1">
      <alignment horizontal="center" wrapText="1"/>
    </xf>
    <xf numFmtId="0" fontId="5" fillId="6" borderId="4" xfId="0" applyNumberFormat="1" applyFont="1" applyFill="1" applyBorder="1" applyAlignment="1" applyProtection="1">
      <alignment horizontal="left"/>
    </xf>
    <xf numFmtId="0" fontId="5" fillId="5" borderId="2" xfId="0" applyNumberFormat="1" applyFont="1" applyFill="1" applyBorder="1" applyAlignment="1" applyProtection="1">
      <alignment horizontal="left" wrapText="1"/>
    </xf>
    <xf numFmtId="0" fontId="5" fillId="5" borderId="2" xfId="0" applyNumberFormat="1" applyFont="1" applyFill="1" applyBorder="1" applyAlignment="1" applyProtection="1">
      <alignment wrapText="1"/>
    </xf>
    <xf numFmtId="0" fontId="3" fillId="5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horizontal="center" wrapText="1"/>
    </xf>
    <xf numFmtId="3" fontId="5" fillId="5" borderId="2" xfId="0" applyNumberFormat="1" applyFont="1" applyFill="1" applyBorder="1" applyAlignment="1" applyProtection="1">
      <alignment wrapText="1"/>
    </xf>
    <xf numFmtId="2" fontId="0" fillId="0" borderId="0" xfId="0" applyNumberFormat="1" applyFill="1" applyBorder="1" applyAlignment="1" applyProtection="1"/>
    <xf numFmtId="0" fontId="5" fillId="7" borderId="3" xfId="0" applyNumberFormat="1" applyFont="1" applyFill="1" applyBorder="1" applyAlignment="1" applyProtection="1">
      <alignment horizontal="center" wrapText="1"/>
    </xf>
    <xf numFmtId="0" fontId="5" fillId="7" borderId="4" xfId="0" applyNumberFormat="1" applyFont="1" applyFill="1" applyBorder="1" applyAlignment="1" applyProtection="1">
      <alignment horizontal="center" wrapText="1"/>
    </xf>
    <xf numFmtId="4" fontId="11" fillId="7" borderId="2" xfId="0" applyNumberFormat="1" applyFont="1" applyFill="1" applyBorder="1" applyAlignment="1" applyProtection="1">
      <alignment wrapText="1"/>
    </xf>
    <xf numFmtId="4" fontId="11" fillId="7" borderId="2" xfId="0" applyNumberFormat="1" applyFont="1" applyFill="1" applyBorder="1" applyAlignment="1" applyProtection="1"/>
    <xf numFmtId="1" fontId="5" fillId="7" borderId="2" xfId="0" applyNumberFormat="1" applyFont="1" applyFill="1" applyBorder="1" applyAlignment="1" applyProtection="1">
      <alignment horizontal="center"/>
    </xf>
    <xf numFmtId="0" fontId="5" fillId="5" borderId="2" xfId="0" applyNumberFormat="1" applyFont="1" applyFill="1" applyBorder="1" applyAlignment="1" applyProtection="1">
      <alignment horizontal="center" wrapText="1"/>
    </xf>
    <xf numFmtId="0" fontId="5" fillId="5" borderId="4" xfId="0" applyNumberFormat="1" applyFont="1" applyFill="1" applyBorder="1" applyAlignment="1" applyProtection="1">
      <alignment horizontal="center" wrapText="1"/>
    </xf>
    <xf numFmtId="4" fontId="11" fillId="5" borderId="2" xfId="0" applyNumberFormat="1" applyFont="1" applyFill="1" applyBorder="1" applyAlignment="1" applyProtection="1">
      <alignment wrapText="1"/>
    </xf>
    <xf numFmtId="1" fontId="5" fillId="5" borderId="2" xfId="0" applyNumberFormat="1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 applyProtection="1">
      <alignment horizontal="center" wrapText="1"/>
    </xf>
    <xf numFmtId="0" fontId="3" fillId="5" borderId="4" xfId="0" applyNumberFormat="1" applyFont="1" applyFill="1" applyBorder="1" applyAlignment="1" applyProtection="1">
      <alignment horizontal="center" wrapText="1"/>
    </xf>
    <xf numFmtId="4" fontId="12" fillId="5" borderId="2" xfId="0" applyNumberFormat="1" applyFont="1" applyFill="1" applyBorder="1" applyAlignment="1" applyProtection="1">
      <alignment wrapText="1"/>
    </xf>
    <xf numFmtId="1" fontId="3" fillId="5" borderId="2" xfId="0" applyNumberFormat="1" applyFont="1" applyFill="1" applyBorder="1" applyAlignment="1" applyProtection="1">
      <alignment horizontal="center"/>
    </xf>
    <xf numFmtId="0" fontId="5" fillId="6" borderId="2" xfId="0" applyNumberFormat="1" applyFont="1" applyFill="1" applyBorder="1" applyAlignment="1" applyProtection="1">
      <alignment horizontal="left"/>
    </xf>
    <xf numFmtId="2" fontId="12" fillId="5" borderId="2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>
      <alignment wrapText="1"/>
    </xf>
    <xf numFmtId="3" fontId="5" fillId="0" borderId="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5" borderId="2" xfId="0" applyNumberFormat="1" applyFont="1" applyFill="1" applyBorder="1" applyAlignment="1" applyProtection="1">
      <alignment horizontal="right" wrapText="1"/>
    </xf>
    <xf numFmtId="0" fontId="11" fillId="5" borderId="2" xfId="0" applyNumberFormat="1" applyFont="1" applyFill="1" applyBorder="1" applyAlignment="1" applyProtection="1">
      <alignment wrapText="1"/>
    </xf>
    <xf numFmtId="4" fontId="20" fillId="2" borderId="4" xfId="1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5" fillId="6" borderId="3" xfId="0" applyNumberFormat="1" applyFont="1" applyFill="1" applyBorder="1" applyAlignment="1" applyProtection="1"/>
    <xf numFmtId="0" fontId="5" fillId="6" borderId="4" xfId="0" applyNumberFormat="1" applyFont="1" applyFill="1" applyBorder="1" applyAlignment="1" applyProtection="1"/>
    <xf numFmtId="1" fontId="1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" fontId="12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0" fillId="0" borderId="2" xfId="0" applyNumberForma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</cellXfs>
  <cellStyles count="3">
    <cellStyle name="Izlaz" xfId="1" builtinId="21"/>
    <cellStyle name="Normalno" xfId="0" builtinId="0"/>
    <cellStyle name="Obično_List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"/>
  <sheetViews>
    <sheetView tabSelected="1" topLeftCell="A394" workbookViewId="0">
      <selection activeCell="I8" sqref="I8"/>
    </sheetView>
  </sheetViews>
  <sheetFormatPr defaultRowHeight="15" x14ac:dyDescent="0.25"/>
  <cols>
    <col min="1" max="1" width="6.85546875" style="2" customWidth="1"/>
    <col min="2" max="2" width="33.7109375" style="2" customWidth="1"/>
    <col min="3" max="3" width="19.28515625" style="2" customWidth="1"/>
    <col min="4" max="4" width="16.85546875" style="2" customWidth="1"/>
    <col min="5" max="5" width="17.42578125" style="2" customWidth="1"/>
    <col min="6" max="6" width="9.85546875" style="2" customWidth="1"/>
    <col min="7" max="7" width="9.42578125" style="2" customWidth="1"/>
    <col min="8" max="9" width="9.140625" style="2"/>
    <col min="10" max="10" width="11.28515625" style="2" bestFit="1" customWidth="1"/>
    <col min="11" max="11" width="9.140625" style="2"/>
    <col min="12" max="12" width="11.28515625" style="2" bestFit="1" customWidth="1"/>
    <col min="13" max="256" width="9.140625" style="2"/>
    <col min="257" max="257" width="6.85546875" style="2" customWidth="1"/>
    <col min="258" max="258" width="33.7109375" style="2" customWidth="1"/>
    <col min="259" max="259" width="19.28515625" style="2" customWidth="1"/>
    <col min="260" max="260" width="16.85546875" style="2" customWidth="1"/>
    <col min="261" max="261" width="17.42578125" style="2" customWidth="1"/>
    <col min="262" max="262" width="9.85546875" style="2" customWidth="1"/>
    <col min="263" max="263" width="9.42578125" style="2" customWidth="1"/>
    <col min="264" max="265" width="9.140625" style="2"/>
    <col min="266" max="266" width="11.28515625" style="2" bestFit="1" customWidth="1"/>
    <col min="267" max="267" width="9.140625" style="2"/>
    <col min="268" max="268" width="11.28515625" style="2" bestFit="1" customWidth="1"/>
    <col min="269" max="512" width="9.140625" style="2"/>
    <col min="513" max="513" width="6.85546875" style="2" customWidth="1"/>
    <col min="514" max="514" width="33.7109375" style="2" customWidth="1"/>
    <col min="515" max="515" width="19.28515625" style="2" customWidth="1"/>
    <col min="516" max="516" width="16.85546875" style="2" customWidth="1"/>
    <col min="517" max="517" width="17.42578125" style="2" customWidth="1"/>
    <col min="518" max="518" width="9.85546875" style="2" customWidth="1"/>
    <col min="519" max="519" width="9.42578125" style="2" customWidth="1"/>
    <col min="520" max="521" width="9.140625" style="2"/>
    <col min="522" max="522" width="11.28515625" style="2" bestFit="1" customWidth="1"/>
    <col min="523" max="523" width="9.140625" style="2"/>
    <col min="524" max="524" width="11.28515625" style="2" bestFit="1" customWidth="1"/>
    <col min="525" max="768" width="9.140625" style="2"/>
    <col min="769" max="769" width="6.85546875" style="2" customWidth="1"/>
    <col min="770" max="770" width="33.7109375" style="2" customWidth="1"/>
    <col min="771" max="771" width="19.28515625" style="2" customWidth="1"/>
    <col min="772" max="772" width="16.85546875" style="2" customWidth="1"/>
    <col min="773" max="773" width="17.42578125" style="2" customWidth="1"/>
    <col min="774" max="774" width="9.85546875" style="2" customWidth="1"/>
    <col min="775" max="775" width="9.42578125" style="2" customWidth="1"/>
    <col min="776" max="777" width="9.140625" style="2"/>
    <col min="778" max="778" width="11.28515625" style="2" bestFit="1" customWidth="1"/>
    <col min="779" max="779" width="9.140625" style="2"/>
    <col min="780" max="780" width="11.28515625" style="2" bestFit="1" customWidth="1"/>
    <col min="781" max="1024" width="9.140625" style="2"/>
    <col min="1025" max="1025" width="6.85546875" style="2" customWidth="1"/>
    <col min="1026" max="1026" width="33.7109375" style="2" customWidth="1"/>
    <col min="1027" max="1027" width="19.28515625" style="2" customWidth="1"/>
    <col min="1028" max="1028" width="16.85546875" style="2" customWidth="1"/>
    <col min="1029" max="1029" width="17.42578125" style="2" customWidth="1"/>
    <col min="1030" max="1030" width="9.85546875" style="2" customWidth="1"/>
    <col min="1031" max="1031" width="9.42578125" style="2" customWidth="1"/>
    <col min="1032" max="1033" width="9.140625" style="2"/>
    <col min="1034" max="1034" width="11.28515625" style="2" bestFit="1" customWidth="1"/>
    <col min="1035" max="1035" width="9.140625" style="2"/>
    <col min="1036" max="1036" width="11.28515625" style="2" bestFit="1" customWidth="1"/>
    <col min="1037" max="1280" width="9.140625" style="2"/>
    <col min="1281" max="1281" width="6.85546875" style="2" customWidth="1"/>
    <col min="1282" max="1282" width="33.7109375" style="2" customWidth="1"/>
    <col min="1283" max="1283" width="19.28515625" style="2" customWidth="1"/>
    <col min="1284" max="1284" width="16.85546875" style="2" customWidth="1"/>
    <col min="1285" max="1285" width="17.42578125" style="2" customWidth="1"/>
    <col min="1286" max="1286" width="9.85546875" style="2" customWidth="1"/>
    <col min="1287" max="1287" width="9.42578125" style="2" customWidth="1"/>
    <col min="1288" max="1289" width="9.140625" style="2"/>
    <col min="1290" max="1290" width="11.28515625" style="2" bestFit="1" customWidth="1"/>
    <col min="1291" max="1291" width="9.140625" style="2"/>
    <col min="1292" max="1292" width="11.28515625" style="2" bestFit="1" customWidth="1"/>
    <col min="1293" max="1536" width="9.140625" style="2"/>
    <col min="1537" max="1537" width="6.85546875" style="2" customWidth="1"/>
    <col min="1538" max="1538" width="33.7109375" style="2" customWidth="1"/>
    <col min="1539" max="1539" width="19.28515625" style="2" customWidth="1"/>
    <col min="1540" max="1540" width="16.85546875" style="2" customWidth="1"/>
    <col min="1541" max="1541" width="17.42578125" style="2" customWidth="1"/>
    <col min="1542" max="1542" width="9.85546875" style="2" customWidth="1"/>
    <col min="1543" max="1543" width="9.42578125" style="2" customWidth="1"/>
    <col min="1544" max="1545" width="9.140625" style="2"/>
    <col min="1546" max="1546" width="11.28515625" style="2" bestFit="1" customWidth="1"/>
    <col min="1547" max="1547" width="9.140625" style="2"/>
    <col min="1548" max="1548" width="11.28515625" style="2" bestFit="1" customWidth="1"/>
    <col min="1549" max="1792" width="9.140625" style="2"/>
    <col min="1793" max="1793" width="6.85546875" style="2" customWidth="1"/>
    <col min="1794" max="1794" width="33.7109375" style="2" customWidth="1"/>
    <col min="1795" max="1795" width="19.28515625" style="2" customWidth="1"/>
    <col min="1796" max="1796" width="16.85546875" style="2" customWidth="1"/>
    <col min="1797" max="1797" width="17.42578125" style="2" customWidth="1"/>
    <col min="1798" max="1798" width="9.85546875" style="2" customWidth="1"/>
    <col min="1799" max="1799" width="9.42578125" style="2" customWidth="1"/>
    <col min="1800" max="1801" width="9.140625" style="2"/>
    <col min="1802" max="1802" width="11.28515625" style="2" bestFit="1" customWidth="1"/>
    <col min="1803" max="1803" width="9.140625" style="2"/>
    <col min="1804" max="1804" width="11.28515625" style="2" bestFit="1" customWidth="1"/>
    <col min="1805" max="2048" width="9.140625" style="2"/>
    <col min="2049" max="2049" width="6.85546875" style="2" customWidth="1"/>
    <col min="2050" max="2050" width="33.7109375" style="2" customWidth="1"/>
    <col min="2051" max="2051" width="19.28515625" style="2" customWidth="1"/>
    <col min="2052" max="2052" width="16.85546875" style="2" customWidth="1"/>
    <col min="2053" max="2053" width="17.42578125" style="2" customWidth="1"/>
    <col min="2054" max="2054" width="9.85546875" style="2" customWidth="1"/>
    <col min="2055" max="2055" width="9.42578125" style="2" customWidth="1"/>
    <col min="2056" max="2057" width="9.140625" style="2"/>
    <col min="2058" max="2058" width="11.28515625" style="2" bestFit="1" customWidth="1"/>
    <col min="2059" max="2059" width="9.140625" style="2"/>
    <col min="2060" max="2060" width="11.28515625" style="2" bestFit="1" customWidth="1"/>
    <col min="2061" max="2304" width="9.140625" style="2"/>
    <col min="2305" max="2305" width="6.85546875" style="2" customWidth="1"/>
    <col min="2306" max="2306" width="33.7109375" style="2" customWidth="1"/>
    <col min="2307" max="2307" width="19.28515625" style="2" customWidth="1"/>
    <col min="2308" max="2308" width="16.85546875" style="2" customWidth="1"/>
    <col min="2309" max="2309" width="17.42578125" style="2" customWidth="1"/>
    <col min="2310" max="2310" width="9.85546875" style="2" customWidth="1"/>
    <col min="2311" max="2311" width="9.42578125" style="2" customWidth="1"/>
    <col min="2312" max="2313" width="9.140625" style="2"/>
    <col min="2314" max="2314" width="11.28515625" style="2" bestFit="1" customWidth="1"/>
    <col min="2315" max="2315" width="9.140625" style="2"/>
    <col min="2316" max="2316" width="11.28515625" style="2" bestFit="1" customWidth="1"/>
    <col min="2317" max="2560" width="9.140625" style="2"/>
    <col min="2561" max="2561" width="6.85546875" style="2" customWidth="1"/>
    <col min="2562" max="2562" width="33.7109375" style="2" customWidth="1"/>
    <col min="2563" max="2563" width="19.28515625" style="2" customWidth="1"/>
    <col min="2564" max="2564" width="16.85546875" style="2" customWidth="1"/>
    <col min="2565" max="2565" width="17.42578125" style="2" customWidth="1"/>
    <col min="2566" max="2566" width="9.85546875" style="2" customWidth="1"/>
    <col min="2567" max="2567" width="9.42578125" style="2" customWidth="1"/>
    <col min="2568" max="2569" width="9.140625" style="2"/>
    <col min="2570" max="2570" width="11.28515625" style="2" bestFit="1" customWidth="1"/>
    <col min="2571" max="2571" width="9.140625" style="2"/>
    <col min="2572" max="2572" width="11.28515625" style="2" bestFit="1" customWidth="1"/>
    <col min="2573" max="2816" width="9.140625" style="2"/>
    <col min="2817" max="2817" width="6.85546875" style="2" customWidth="1"/>
    <col min="2818" max="2818" width="33.7109375" style="2" customWidth="1"/>
    <col min="2819" max="2819" width="19.28515625" style="2" customWidth="1"/>
    <col min="2820" max="2820" width="16.85546875" style="2" customWidth="1"/>
    <col min="2821" max="2821" width="17.42578125" style="2" customWidth="1"/>
    <col min="2822" max="2822" width="9.85546875" style="2" customWidth="1"/>
    <col min="2823" max="2823" width="9.42578125" style="2" customWidth="1"/>
    <col min="2824" max="2825" width="9.140625" style="2"/>
    <col min="2826" max="2826" width="11.28515625" style="2" bestFit="1" customWidth="1"/>
    <col min="2827" max="2827" width="9.140625" style="2"/>
    <col min="2828" max="2828" width="11.28515625" style="2" bestFit="1" customWidth="1"/>
    <col min="2829" max="3072" width="9.140625" style="2"/>
    <col min="3073" max="3073" width="6.85546875" style="2" customWidth="1"/>
    <col min="3074" max="3074" width="33.7109375" style="2" customWidth="1"/>
    <col min="3075" max="3075" width="19.28515625" style="2" customWidth="1"/>
    <col min="3076" max="3076" width="16.85546875" style="2" customWidth="1"/>
    <col min="3077" max="3077" width="17.42578125" style="2" customWidth="1"/>
    <col min="3078" max="3078" width="9.85546875" style="2" customWidth="1"/>
    <col min="3079" max="3079" width="9.42578125" style="2" customWidth="1"/>
    <col min="3080" max="3081" width="9.140625" style="2"/>
    <col min="3082" max="3082" width="11.28515625" style="2" bestFit="1" customWidth="1"/>
    <col min="3083" max="3083" width="9.140625" style="2"/>
    <col min="3084" max="3084" width="11.28515625" style="2" bestFit="1" customWidth="1"/>
    <col min="3085" max="3328" width="9.140625" style="2"/>
    <col min="3329" max="3329" width="6.85546875" style="2" customWidth="1"/>
    <col min="3330" max="3330" width="33.7109375" style="2" customWidth="1"/>
    <col min="3331" max="3331" width="19.28515625" style="2" customWidth="1"/>
    <col min="3332" max="3332" width="16.85546875" style="2" customWidth="1"/>
    <col min="3333" max="3333" width="17.42578125" style="2" customWidth="1"/>
    <col min="3334" max="3334" width="9.85546875" style="2" customWidth="1"/>
    <col min="3335" max="3335" width="9.42578125" style="2" customWidth="1"/>
    <col min="3336" max="3337" width="9.140625" style="2"/>
    <col min="3338" max="3338" width="11.28515625" style="2" bestFit="1" customWidth="1"/>
    <col min="3339" max="3339" width="9.140625" style="2"/>
    <col min="3340" max="3340" width="11.28515625" style="2" bestFit="1" customWidth="1"/>
    <col min="3341" max="3584" width="9.140625" style="2"/>
    <col min="3585" max="3585" width="6.85546875" style="2" customWidth="1"/>
    <col min="3586" max="3586" width="33.7109375" style="2" customWidth="1"/>
    <col min="3587" max="3587" width="19.28515625" style="2" customWidth="1"/>
    <col min="3588" max="3588" width="16.85546875" style="2" customWidth="1"/>
    <col min="3589" max="3589" width="17.42578125" style="2" customWidth="1"/>
    <col min="3590" max="3590" width="9.85546875" style="2" customWidth="1"/>
    <col min="3591" max="3591" width="9.42578125" style="2" customWidth="1"/>
    <col min="3592" max="3593" width="9.140625" style="2"/>
    <col min="3594" max="3594" width="11.28515625" style="2" bestFit="1" customWidth="1"/>
    <col min="3595" max="3595" width="9.140625" style="2"/>
    <col min="3596" max="3596" width="11.28515625" style="2" bestFit="1" customWidth="1"/>
    <col min="3597" max="3840" width="9.140625" style="2"/>
    <col min="3841" max="3841" width="6.85546875" style="2" customWidth="1"/>
    <col min="3842" max="3842" width="33.7109375" style="2" customWidth="1"/>
    <col min="3843" max="3843" width="19.28515625" style="2" customWidth="1"/>
    <col min="3844" max="3844" width="16.85546875" style="2" customWidth="1"/>
    <col min="3845" max="3845" width="17.42578125" style="2" customWidth="1"/>
    <col min="3846" max="3846" width="9.85546875" style="2" customWidth="1"/>
    <col min="3847" max="3847" width="9.42578125" style="2" customWidth="1"/>
    <col min="3848" max="3849" width="9.140625" style="2"/>
    <col min="3850" max="3850" width="11.28515625" style="2" bestFit="1" customWidth="1"/>
    <col min="3851" max="3851" width="9.140625" style="2"/>
    <col min="3852" max="3852" width="11.28515625" style="2" bestFit="1" customWidth="1"/>
    <col min="3853" max="4096" width="9.140625" style="2"/>
    <col min="4097" max="4097" width="6.85546875" style="2" customWidth="1"/>
    <col min="4098" max="4098" width="33.7109375" style="2" customWidth="1"/>
    <col min="4099" max="4099" width="19.28515625" style="2" customWidth="1"/>
    <col min="4100" max="4100" width="16.85546875" style="2" customWidth="1"/>
    <col min="4101" max="4101" width="17.42578125" style="2" customWidth="1"/>
    <col min="4102" max="4102" width="9.85546875" style="2" customWidth="1"/>
    <col min="4103" max="4103" width="9.42578125" style="2" customWidth="1"/>
    <col min="4104" max="4105" width="9.140625" style="2"/>
    <col min="4106" max="4106" width="11.28515625" style="2" bestFit="1" customWidth="1"/>
    <col min="4107" max="4107" width="9.140625" style="2"/>
    <col min="4108" max="4108" width="11.28515625" style="2" bestFit="1" customWidth="1"/>
    <col min="4109" max="4352" width="9.140625" style="2"/>
    <col min="4353" max="4353" width="6.85546875" style="2" customWidth="1"/>
    <col min="4354" max="4354" width="33.7109375" style="2" customWidth="1"/>
    <col min="4355" max="4355" width="19.28515625" style="2" customWidth="1"/>
    <col min="4356" max="4356" width="16.85546875" style="2" customWidth="1"/>
    <col min="4357" max="4357" width="17.42578125" style="2" customWidth="1"/>
    <col min="4358" max="4358" width="9.85546875" style="2" customWidth="1"/>
    <col min="4359" max="4359" width="9.42578125" style="2" customWidth="1"/>
    <col min="4360" max="4361" width="9.140625" style="2"/>
    <col min="4362" max="4362" width="11.28515625" style="2" bestFit="1" customWidth="1"/>
    <col min="4363" max="4363" width="9.140625" style="2"/>
    <col min="4364" max="4364" width="11.28515625" style="2" bestFit="1" customWidth="1"/>
    <col min="4365" max="4608" width="9.140625" style="2"/>
    <col min="4609" max="4609" width="6.85546875" style="2" customWidth="1"/>
    <col min="4610" max="4610" width="33.7109375" style="2" customWidth="1"/>
    <col min="4611" max="4611" width="19.28515625" style="2" customWidth="1"/>
    <col min="4612" max="4612" width="16.85546875" style="2" customWidth="1"/>
    <col min="4613" max="4613" width="17.42578125" style="2" customWidth="1"/>
    <col min="4614" max="4614" width="9.85546875" style="2" customWidth="1"/>
    <col min="4615" max="4615" width="9.42578125" style="2" customWidth="1"/>
    <col min="4616" max="4617" width="9.140625" style="2"/>
    <col min="4618" max="4618" width="11.28515625" style="2" bestFit="1" customWidth="1"/>
    <col min="4619" max="4619" width="9.140625" style="2"/>
    <col min="4620" max="4620" width="11.28515625" style="2" bestFit="1" customWidth="1"/>
    <col min="4621" max="4864" width="9.140625" style="2"/>
    <col min="4865" max="4865" width="6.85546875" style="2" customWidth="1"/>
    <col min="4866" max="4866" width="33.7109375" style="2" customWidth="1"/>
    <col min="4867" max="4867" width="19.28515625" style="2" customWidth="1"/>
    <col min="4868" max="4868" width="16.85546875" style="2" customWidth="1"/>
    <col min="4869" max="4869" width="17.42578125" style="2" customWidth="1"/>
    <col min="4870" max="4870" width="9.85546875" style="2" customWidth="1"/>
    <col min="4871" max="4871" width="9.42578125" style="2" customWidth="1"/>
    <col min="4872" max="4873" width="9.140625" style="2"/>
    <col min="4874" max="4874" width="11.28515625" style="2" bestFit="1" customWidth="1"/>
    <col min="4875" max="4875" width="9.140625" style="2"/>
    <col min="4876" max="4876" width="11.28515625" style="2" bestFit="1" customWidth="1"/>
    <col min="4877" max="5120" width="9.140625" style="2"/>
    <col min="5121" max="5121" width="6.85546875" style="2" customWidth="1"/>
    <col min="5122" max="5122" width="33.7109375" style="2" customWidth="1"/>
    <col min="5123" max="5123" width="19.28515625" style="2" customWidth="1"/>
    <col min="5124" max="5124" width="16.85546875" style="2" customWidth="1"/>
    <col min="5125" max="5125" width="17.42578125" style="2" customWidth="1"/>
    <col min="5126" max="5126" width="9.85546875" style="2" customWidth="1"/>
    <col min="5127" max="5127" width="9.42578125" style="2" customWidth="1"/>
    <col min="5128" max="5129" width="9.140625" style="2"/>
    <col min="5130" max="5130" width="11.28515625" style="2" bestFit="1" customWidth="1"/>
    <col min="5131" max="5131" width="9.140625" style="2"/>
    <col min="5132" max="5132" width="11.28515625" style="2" bestFit="1" customWidth="1"/>
    <col min="5133" max="5376" width="9.140625" style="2"/>
    <col min="5377" max="5377" width="6.85546875" style="2" customWidth="1"/>
    <col min="5378" max="5378" width="33.7109375" style="2" customWidth="1"/>
    <col min="5379" max="5379" width="19.28515625" style="2" customWidth="1"/>
    <col min="5380" max="5380" width="16.85546875" style="2" customWidth="1"/>
    <col min="5381" max="5381" width="17.42578125" style="2" customWidth="1"/>
    <col min="5382" max="5382" width="9.85546875" style="2" customWidth="1"/>
    <col min="5383" max="5383" width="9.42578125" style="2" customWidth="1"/>
    <col min="5384" max="5385" width="9.140625" style="2"/>
    <col min="5386" max="5386" width="11.28515625" style="2" bestFit="1" customWidth="1"/>
    <col min="5387" max="5387" width="9.140625" style="2"/>
    <col min="5388" max="5388" width="11.28515625" style="2" bestFit="1" customWidth="1"/>
    <col min="5389" max="5632" width="9.140625" style="2"/>
    <col min="5633" max="5633" width="6.85546875" style="2" customWidth="1"/>
    <col min="5634" max="5634" width="33.7109375" style="2" customWidth="1"/>
    <col min="5635" max="5635" width="19.28515625" style="2" customWidth="1"/>
    <col min="5636" max="5636" width="16.85546875" style="2" customWidth="1"/>
    <col min="5637" max="5637" width="17.42578125" style="2" customWidth="1"/>
    <col min="5638" max="5638" width="9.85546875" style="2" customWidth="1"/>
    <col min="5639" max="5639" width="9.42578125" style="2" customWidth="1"/>
    <col min="5640" max="5641" width="9.140625" style="2"/>
    <col min="5642" max="5642" width="11.28515625" style="2" bestFit="1" customWidth="1"/>
    <col min="5643" max="5643" width="9.140625" style="2"/>
    <col min="5644" max="5644" width="11.28515625" style="2" bestFit="1" customWidth="1"/>
    <col min="5645" max="5888" width="9.140625" style="2"/>
    <col min="5889" max="5889" width="6.85546875" style="2" customWidth="1"/>
    <col min="5890" max="5890" width="33.7109375" style="2" customWidth="1"/>
    <col min="5891" max="5891" width="19.28515625" style="2" customWidth="1"/>
    <col min="5892" max="5892" width="16.85546875" style="2" customWidth="1"/>
    <col min="5893" max="5893" width="17.42578125" style="2" customWidth="1"/>
    <col min="5894" max="5894" width="9.85546875" style="2" customWidth="1"/>
    <col min="5895" max="5895" width="9.42578125" style="2" customWidth="1"/>
    <col min="5896" max="5897" width="9.140625" style="2"/>
    <col min="5898" max="5898" width="11.28515625" style="2" bestFit="1" customWidth="1"/>
    <col min="5899" max="5899" width="9.140625" style="2"/>
    <col min="5900" max="5900" width="11.28515625" style="2" bestFit="1" customWidth="1"/>
    <col min="5901" max="6144" width="9.140625" style="2"/>
    <col min="6145" max="6145" width="6.85546875" style="2" customWidth="1"/>
    <col min="6146" max="6146" width="33.7109375" style="2" customWidth="1"/>
    <col min="6147" max="6147" width="19.28515625" style="2" customWidth="1"/>
    <col min="6148" max="6148" width="16.85546875" style="2" customWidth="1"/>
    <col min="6149" max="6149" width="17.42578125" style="2" customWidth="1"/>
    <col min="6150" max="6150" width="9.85546875" style="2" customWidth="1"/>
    <col min="6151" max="6151" width="9.42578125" style="2" customWidth="1"/>
    <col min="6152" max="6153" width="9.140625" style="2"/>
    <col min="6154" max="6154" width="11.28515625" style="2" bestFit="1" customWidth="1"/>
    <col min="6155" max="6155" width="9.140625" style="2"/>
    <col min="6156" max="6156" width="11.28515625" style="2" bestFit="1" customWidth="1"/>
    <col min="6157" max="6400" width="9.140625" style="2"/>
    <col min="6401" max="6401" width="6.85546875" style="2" customWidth="1"/>
    <col min="6402" max="6402" width="33.7109375" style="2" customWidth="1"/>
    <col min="6403" max="6403" width="19.28515625" style="2" customWidth="1"/>
    <col min="6404" max="6404" width="16.85546875" style="2" customWidth="1"/>
    <col min="6405" max="6405" width="17.42578125" style="2" customWidth="1"/>
    <col min="6406" max="6406" width="9.85546875" style="2" customWidth="1"/>
    <col min="6407" max="6407" width="9.42578125" style="2" customWidth="1"/>
    <col min="6408" max="6409" width="9.140625" style="2"/>
    <col min="6410" max="6410" width="11.28515625" style="2" bestFit="1" customWidth="1"/>
    <col min="6411" max="6411" width="9.140625" style="2"/>
    <col min="6412" max="6412" width="11.28515625" style="2" bestFit="1" customWidth="1"/>
    <col min="6413" max="6656" width="9.140625" style="2"/>
    <col min="6657" max="6657" width="6.85546875" style="2" customWidth="1"/>
    <col min="6658" max="6658" width="33.7109375" style="2" customWidth="1"/>
    <col min="6659" max="6659" width="19.28515625" style="2" customWidth="1"/>
    <col min="6660" max="6660" width="16.85546875" style="2" customWidth="1"/>
    <col min="6661" max="6661" width="17.42578125" style="2" customWidth="1"/>
    <col min="6662" max="6662" width="9.85546875" style="2" customWidth="1"/>
    <col min="6663" max="6663" width="9.42578125" style="2" customWidth="1"/>
    <col min="6664" max="6665" width="9.140625" style="2"/>
    <col min="6666" max="6666" width="11.28515625" style="2" bestFit="1" customWidth="1"/>
    <col min="6667" max="6667" width="9.140625" style="2"/>
    <col min="6668" max="6668" width="11.28515625" style="2" bestFit="1" customWidth="1"/>
    <col min="6669" max="6912" width="9.140625" style="2"/>
    <col min="6913" max="6913" width="6.85546875" style="2" customWidth="1"/>
    <col min="6914" max="6914" width="33.7109375" style="2" customWidth="1"/>
    <col min="6915" max="6915" width="19.28515625" style="2" customWidth="1"/>
    <col min="6916" max="6916" width="16.85546875" style="2" customWidth="1"/>
    <col min="6917" max="6917" width="17.42578125" style="2" customWidth="1"/>
    <col min="6918" max="6918" width="9.85546875" style="2" customWidth="1"/>
    <col min="6919" max="6919" width="9.42578125" style="2" customWidth="1"/>
    <col min="6920" max="6921" width="9.140625" style="2"/>
    <col min="6922" max="6922" width="11.28515625" style="2" bestFit="1" customWidth="1"/>
    <col min="6923" max="6923" width="9.140625" style="2"/>
    <col min="6924" max="6924" width="11.28515625" style="2" bestFit="1" customWidth="1"/>
    <col min="6925" max="7168" width="9.140625" style="2"/>
    <col min="7169" max="7169" width="6.85546875" style="2" customWidth="1"/>
    <col min="7170" max="7170" width="33.7109375" style="2" customWidth="1"/>
    <col min="7171" max="7171" width="19.28515625" style="2" customWidth="1"/>
    <col min="7172" max="7172" width="16.85546875" style="2" customWidth="1"/>
    <col min="7173" max="7173" width="17.42578125" style="2" customWidth="1"/>
    <col min="7174" max="7174" width="9.85546875" style="2" customWidth="1"/>
    <col min="7175" max="7175" width="9.42578125" style="2" customWidth="1"/>
    <col min="7176" max="7177" width="9.140625" style="2"/>
    <col min="7178" max="7178" width="11.28515625" style="2" bestFit="1" customWidth="1"/>
    <col min="7179" max="7179" width="9.140625" style="2"/>
    <col min="7180" max="7180" width="11.28515625" style="2" bestFit="1" customWidth="1"/>
    <col min="7181" max="7424" width="9.140625" style="2"/>
    <col min="7425" max="7425" width="6.85546875" style="2" customWidth="1"/>
    <col min="7426" max="7426" width="33.7109375" style="2" customWidth="1"/>
    <col min="7427" max="7427" width="19.28515625" style="2" customWidth="1"/>
    <col min="7428" max="7428" width="16.85546875" style="2" customWidth="1"/>
    <col min="7429" max="7429" width="17.42578125" style="2" customWidth="1"/>
    <col min="7430" max="7430" width="9.85546875" style="2" customWidth="1"/>
    <col min="7431" max="7431" width="9.42578125" style="2" customWidth="1"/>
    <col min="7432" max="7433" width="9.140625" style="2"/>
    <col min="7434" max="7434" width="11.28515625" style="2" bestFit="1" customWidth="1"/>
    <col min="7435" max="7435" width="9.140625" style="2"/>
    <col min="7436" max="7436" width="11.28515625" style="2" bestFit="1" customWidth="1"/>
    <col min="7437" max="7680" width="9.140625" style="2"/>
    <col min="7681" max="7681" width="6.85546875" style="2" customWidth="1"/>
    <col min="7682" max="7682" width="33.7109375" style="2" customWidth="1"/>
    <col min="7683" max="7683" width="19.28515625" style="2" customWidth="1"/>
    <col min="7684" max="7684" width="16.85546875" style="2" customWidth="1"/>
    <col min="7685" max="7685" width="17.42578125" style="2" customWidth="1"/>
    <col min="7686" max="7686" width="9.85546875" style="2" customWidth="1"/>
    <col min="7687" max="7687" width="9.42578125" style="2" customWidth="1"/>
    <col min="7688" max="7689" width="9.140625" style="2"/>
    <col min="7690" max="7690" width="11.28515625" style="2" bestFit="1" customWidth="1"/>
    <col min="7691" max="7691" width="9.140625" style="2"/>
    <col min="7692" max="7692" width="11.28515625" style="2" bestFit="1" customWidth="1"/>
    <col min="7693" max="7936" width="9.140625" style="2"/>
    <col min="7937" max="7937" width="6.85546875" style="2" customWidth="1"/>
    <col min="7938" max="7938" width="33.7109375" style="2" customWidth="1"/>
    <col min="7939" max="7939" width="19.28515625" style="2" customWidth="1"/>
    <col min="7940" max="7940" width="16.85546875" style="2" customWidth="1"/>
    <col min="7941" max="7941" width="17.42578125" style="2" customWidth="1"/>
    <col min="7942" max="7942" width="9.85546875" style="2" customWidth="1"/>
    <col min="7943" max="7943" width="9.42578125" style="2" customWidth="1"/>
    <col min="7944" max="7945" width="9.140625" style="2"/>
    <col min="7946" max="7946" width="11.28515625" style="2" bestFit="1" customWidth="1"/>
    <col min="7947" max="7947" width="9.140625" style="2"/>
    <col min="7948" max="7948" width="11.28515625" style="2" bestFit="1" customWidth="1"/>
    <col min="7949" max="8192" width="9.140625" style="2"/>
    <col min="8193" max="8193" width="6.85546875" style="2" customWidth="1"/>
    <col min="8194" max="8194" width="33.7109375" style="2" customWidth="1"/>
    <col min="8195" max="8195" width="19.28515625" style="2" customWidth="1"/>
    <col min="8196" max="8196" width="16.85546875" style="2" customWidth="1"/>
    <col min="8197" max="8197" width="17.42578125" style="2" customWidth="1"/>
    <col min="8198" max="8198" width="9.85546875" style="2" customWidth="1"/>
    <col min="8199" max="8199" width="9.42578125" style="2" customWidth="1"/>
    <col min="8200" max="8201" width="9.140625" style="2"/>
    <col min="8202" max="8202" width="11.28515625" style="2" bestFit="1" customWidth="1"/>
    <col min="8203" max="8203" width="9.140625" style="2"/>
    <col min="8204" max="8204" width="11.28515625" style="2" bestFit="1" customWidth="1"/>
    <col min="8205" max="8448" width="9.140625" style="2"/>
    <col min="8449" max="8449" width="6.85546875" style="2" customWidth="1"/>
    <col min="8450" max="8450" width="33.7109375" style="2" customWidth="1"/>
    <col min="8451" max="8451" width="19.28515625" style="2" customWidth="1"/>
    <col min="8452" max="8452" width="16.85546875" style="2" customWidth="1"/>
    <col min="8453" max="8453" width="17.42578125" style="2" customWidth="1"/>
    <col min="8454" max="8454" width="9.85546875" style="2" customWidth="1"/>
    <col min="8455" max="8455" width="9.42578125" style="2" customWidth="1"/>
    <col min="8456" max="8457" width="9.140625" style="2"/>
    <col min="8458" max="8458" width="11.28515625" style="2" bestFit="1" customWidth="1"/>
    <col min="8459" max="8459" width="9.140625" style="2"/>
    <col min="8460" max="8460" width="11.28515625" style="2" bestFit="1" customWidth="1"/>
    <col min="8461" max="8704" width="9.140625" style="2"/>
    <col min="8705" max="8705" width="6.85546875" style="2" customWidth="1"/>
    <col min="8706" max="8706" width="33.7109375" style="2" customWidth="1"/>
    <col min="8707" max="8707" width="19.28515625" style="2" customWidth="1"/>
    <col min="8708" max="8708" width="16.85546875" style="2" customWidth="1"/>
    <col min="8709" max="8709" width="17.42578125" style="2" customWidth="1"/>
    <col min="8710" max="8710" width="9.85546875" style="2" customWidth="1"/>
    <col min="8711" max="8711" width="9.42578125" style="2" customWidth="1"/>
    <col min="8712" max="8713" width="9.140625" style="2"/>
    <col min="8714" max="8714" width="11.28515625" style="2" bestFit="1" customWidth="1"/>
    <col min="8715" max="8715" width="9.140625" style="2"/>
    <col min="8716" max="8716" width="11.28515625" style="2" bestFit="1" customWidth="1"/>
    <col min="8717" max="8960" width="9.140625" style="2"/>
    <col min="8961" max="8961" width="6.85546875" style="2" customWidth="1"/>
    <col min="8962" max="8962" width="33.7109375" style="2" customWidth="1"/>
    <col min="8963" max="8963" width="19.28515625" style="2" customWidth="1"/>
    <col min="8964" max="8964" width="16.85546875" style="2" customWidth="1"/>
    <col min="8965" max="8965" width="17.42578125" style="2" customWidth="1"/>
    <col min="8966" max="8966" width="9.85546875" style="2" customWidth="1"/>
    <col min="8967" max="8967" width="9.42578125" style="2" customWidth="1"/>
    <col min="8968" max="8969" width="9.140625" style="2"/>
    <col min="8970" max="8970" width="11.28515625" style="2" bestFit="1" customWidth="1"/>
    <col min="8971" max="8971" width="9.140625" style="2"/>
    <col min="8972" max="8972" width="11.28515625" style="2" bestFit="1" customWidth="1"/>
    <col min="8973" max="9216" width="9.140625" style="2"/>
    <col min="9217" max="9217" width="6.85546875" style="2" customWidth="1"/>
    <col min="9218" max="9218" width="33.7109375" style="2" customWidth="1"/>
    <col min="9219" max="9219" width="19.28515625" style="2" customWidth="1"/>
    <col min="9220" max="9220" width="16.85546875" style="2" customWidth="1"/>
    <col min="9221" max="9221" width="17.42578125" style="2" customWidth="1"/>
    <col min="9222" max="9222" width="9.85546875" style="2" customWidth="1"/>
    <col min="9223" max="9223" width="9.42578125" style="2" customWidth="1"/>
    <col min="9224" max="9225" width="9.140625" style="2"/>
    <col min="9226" max="9226" width="11.28515625" style="2" bestFit="1" customWidth="1"/>
    <col min="9227" max="9227" width="9.140625" style="2"/>
    <col min="9228" max="9228" width="11.28515625" style="2" bestFit="1" customWidth="1"/>
    <col min="9229" max="9472" width="9.140625" style="2"/>
    <col min="9473" max="9473" width="6.85546875" style="2" customWidth="1"/>
    <col min="9474" max="9474" width="33.7109375" style="2" customWidth="1"/>
    <col min="9475" max="9475" width="19.28515625" style="2" customWidth="1"/>
    <col min="9476" max="9476" width="16.85546875" style="2" customWidth="1"/>
    <col min="9477" max="9477" width="17.42578125" style="2" customWidth="1"/>
    <col min="9478" max="9478" width="9.85546875" style="2" customWidth="1"/>
    <col min="9479" max="9479" width="9.42578125" style="2" customWidth="1"/>
    <col min="9480" max="9481" width="9.140625" style="2"/>
    <col min="9482" max="9482" width="11.28515625" style="2" bestFit="1" customWidth="1"/>
    <col min="9483" max="9483" width="9.140625" style="2"/>
    <col min="9484" max="9484" width="11.28515625" style="2" bestFit="1" customWidth="1"/>
    <col min="9485" max="9728" width="9.140625" style="2"/>
    <col min="9729" max="9729" width="6.85546875" style="2" customWidth="1"/>
    <col min="9730" max="9730" width="33.7109375" style="2" customWidth="1"/>
    <col min="9731" max="9731" width="19.28515625" style="2" customWidth="1"/>
    <col min="9732" max="9732" width="16.85546875" style="2" customWidth="1"/>
    <col min="9733" max="9733" width="17.42578125" style="2" customWidth="1"/>
    <col min="9734" max="9734" width="9.85546875" style="2" customWidth="1"/>
    <col min="9735" max="9735" width="9.42578125" style="2" customWidth="1"/>
    <col min="9736" max="9737" width="9.140625" style="2"/>
    <col min="9738" max="9738" width="11.28515625" style="2" bestFit="1" customWidth="1"/>
    <col min="9739" max="9739" width="9.140625" style="2"/>
    <col min="9740" max="9740" width="11.28515625" style="2" bestFit="1" customWidth="1"/>
    <col min="9741" max="9984" width="9.140625" style="2"/>
    <col min="9985" max="9985" width="6.85546875" style="2" customWidth="1"/>
    <col min="9986" max="9986" width="33.7109375" style="2" customWidth="1"/>
    <col min="9987" max="9987" width="19.28515625" style="2" customWidth="1"/>
    <col min="9988" max="9988" width="16.85546875" style="2" customWidth="1"/>
    <col min="9989" max="9989" width="17.42578125" style="2" customWidth="1"/>
    <col min="9990" max="9990" width="9.85546875" style="2" customWidth="1"/>
    <col min="9991" max="9991" width="9.42578125" style="2" customWidth="1"/>
    <col min="9992" max="9993" width="9.140625" style="2"/>
    <col min="9994" max="9994" width="11.28515625" style="2" bestFit="1" customWidth="1"/>
    <col min="9995" max="9995" width="9.140625" style="2"/>
    <col min="9996" max="9996" width="11.28515625" style="2" bestFit="1" customWidth="1"/>
    <col min="9997" max="10240" width="9.140625" style="2"/>
    <col min="10241" max="10241" width="6.85546875" style="2" customWidth="1"/>
    <col min="10242" max="10242" width="33.7109375" style="2" customWidth="1"/>
    <col min="10243" max="10243" width="19.28515625" style="2" customWidth="1"/>
    <col min="10244" max="10244" width="16.85546875" style="2" customWidth="1"/>
    <col min="10245" max="10245" width="17.42578125" style="2" customWidth="1"/>
    <col min="10246" max="10246" width="9.85546875" style="2" customWidth="1"/>
    <col min="10247" max="10247" width="9.42578125" style="2" customWidth="1"/>
    <col min="10248" max="10249" width="9.140625" style="2"/>
    <col min="10250" max="10250" width="11.28515625" style="2" bestFit="1" customWidth="1"/>
    <col min="10251" max="10251" width="9.140625" style="2"/>
    <col min="10252" max="10252" width="11.28515625" style="2" bestFit="1" customWidth="1"/>
    <col min="10253" max="10496" width="9.140625" style="2"/>
    <col min="10497" max="10497" width="6.85546875" style="2" customWidth="1"/>
    <col min="10498" max="10498" width="33.7109375" style="2" customWidth="1"/>
    <col min="10499" max="10499" width="19.28515625" style="2" customWidth="1"/>
    <col min="10500" max="10500" width="16.85546875" style="2" customWidth="1"/>
    <col min="10501" max="10501" width="17.42578125" style="2" customWidth="1"/>
    <col min="10502" max="10502" width="9.85546875" style="2" customWidth="1"/>
    <col min="10503" max="10503" width="9.42578125" style="2" customWidth="1"/>
    <col min="10504" max="10505" width="9.140625" style="2"/>
    <col min="10506" max="10506" width="11.28515625" style="2" bestFit="1" customWidth="1"/>
    <col min="10507" max="10507" width="9.140625" style="2"/>
    <col min="10508" max="10508" width="11.28515625" style="2" bestFit="1" customWidth="1"/>
    <col min="10509" max="10752" width="9.140625" style="2"/>
    <col min="10753" max="10753" width="6.85546875" style="2" customWidth="1"/>
    <col min="10754" max="10754" width="33.7109375" style="2" customWidth="1"/>
    <col min="10755" max="10755" width="19.28515625" style="2" customWidth="1"/>
    <col min="10756" max="10756" width="16.85546875" style="2" customWidth="1"/>
    <col min="10757" max="10757" width="17.42578125" style="2" customWidth="1"/>
    <col min="10758" max="10758" width="9.85546875" style="2" customWidth="1"/>
    <col min="10759" max="10759" width="9.42578125" style="2" customWidth="1"/>
    <col min="10760" max="10761" width="9.140625" style="2"/>
    <col min="10762" max="10762" width="11.28515625" style="2" bestFit="1" customWidth="1"/>
    <col min="10763" max="10763" width="9.140625" style="2"/>
    <col min="10764" max="10764" width="11.28515625" style="2" bestFit="1" customWidth="1"/>
    <col min="10765" max="11008" width="9.140625" style="2"/>
    <col min="11009" max="11009" width="6.85546875" style="2" customWidth="1"/>
    <col min="11010" max="11010" width="33.7109375" style="2" customWidth="1"/>
    <col min="11011" max="11011" width="19.28515625" style="2" customWidth="1"/>
    <col min="11012" max="11012" width="16.85546875" style="2" customWidth="1"/>
    <col min="11013" max="11013" width="17.42578125" style="2" customWidth="1"/>
    <col min="11014" max="11014" width="9.85546875" style="2" customWidth="1"/>
    <col min="11015" max="11015" width="9.42578125" style="2" customWidth="1"/>
    <col min="11016" max="11017" width="9.140625" style="2"/>
    <col min="11018" max="11018" width="11.28515625" style="2" bestFit="1" customWidth="1"/>
    <col min="11019" max="11019" width="9.140625" style="2"/>
    <col min="11020" max="11020" width="11.28515625" style="2" bestFit="1" customWidth="1"/>
    <col min="11021" max="11264" width="9.140625" style="2"/>
    <col min="11265" max="11265" width="6.85546875" style="2" customWidth="1"/>
    <col min="11266" max="11266" width="33.7109375" style="2" customWidth="1"/>
    <col min="11267" max="11267" width="19.28515625" style="2" customWidth="1"/>
    <col min="11268" max="11268" width="16.85546875" style="2" customWidth="1"/>
    <col min="11269" max="11269" width="17.42578125" style="2" customWidth="1"/>
    <col min="11270" max="11270" width="9.85546875" style="2" customWidth="1"/>
    <col min="11271" max="11271" width="9.42578125" style="2" customWidth="1"/>
    <col min="11272" max="11273" width="9.140625" style="2"/>
    <col min="11274" max="11274" width="11.28515625" style="2" bestFit="1" customWidth="1"/>
    <col min="11275" max="11275" width="9.140625" style="2"/>
    <col min="11276" max="11276" width="11.28515625" style="2" bestFit="1" customWidth="1"/>
    <col min="11277" max="11520" width="9.140625" style="2"/>
    <col min="11521" max="11521" width="6.85546875" style="2" customWidth="1"/>
    <col min="11522" max="11522" width="33.7109375" style="2" customWidth="1"/>
    <col min="11523" max="11523" width="19.28515625" style="2" customWidth="1"/>
    <col min="11524" max="11524" width="16.85546875" style="2" customWidth="1"/>
    <col min="11525" max="11525" width="17.42578125" style="2" customWidth="1"/>
    <col min="11526" max="11526" width="9.85546875" style="2" customWidth="1"/>
    <col min="11527" max="11527" width="9.42578125" style="2" customWidth="1"/>
    <col min="11528" max="11529" width="9.140625" style="2"/>
    <col min="11530" max="11530" width="11.28515625" style="2" bestFit="1" customWidth="1"/>
    <col min="11531" max="11531" width="9.140625" style="2"/>
    <col min="11532" max="11532" width="11.28515625" style="2" bestFit="1" customWidth="1"/>
    <col min="11533" max="11776" width="9.140625" style="2"/>
    <col min="11777" max="11777" width="6.85546875" style="2" customWidth="1"/>
    <col min="11778" max="11778" width="33.7109375" style="2" customWidth="1"/>
    <col min="11779" max="11779" width="19.28515625" style="2" customWidth="1"/>
    <col min="11780" max="11780" width="16.85546875" style="2" customWidth="1"/>
    <col min="11781" max="11781" width="17.42578125" style="2" customWidth="1"/>
    <col min="11782" max="11782" width="9.85546875" style="2" customWidth="1"/>
    <col min="11783" max="11783" width="9.42578125" style="2" customWidth="1"/>
    <col min="11784" max="11785" width="9.140625" style="2"/>
    <col min="11786" max="11786" width="11.28515625" style="2" bestFit="1" customWidth="1"/>
    <col min="11787" max="11787" width="9.140625" style="2"/>
    <col min="11788" max="11788" width="11.28515625" style="2" bestFit="1" customWidth="1"/>
    <col min="11789" max="12032" width="9.140625" style="2"/>
    <col min="12033" max="12033" width="6.85546875" style="2" customWidth="1"/>
    <col min="12034" max="12034" width="33.7109375" style="2" customWidth="1"/>
    <col min="12035" max="12035" width="19.28515625" style="2" customWidth="1"/>
    <col min="12036" max="12036" width="16.85546875" style="2" customWidth="1"/>
    <col min="12037" max="12037" width="17.42578125" style="2" customWidth="1"/>
    <col min="12038" max="12038" width="9.85546875" style="2" customWidth="1"/>
    <col min="12039" max="12039" width="9.42578125" style="2" customWidth="1"/>
    <col min="12040" max="12041" width="9.140625" style="2"/>
    <col min="12042" max="12042" width="11.28515625" style="2" bestFit="1" customWidth="1"/>
    <col min="12043" max="12043" width="9.140625" style="2"/>
    <col min="12044" max="12044" width="11.28515625" style="2" bestFit="1" customWidth="1"/>
    <col min="12045" max="12288" width="9.140625" style="2"/>
    <col min="12289" max="12289" width="6.85546875" style="2" customWidth="1"/>
    <col min="12290" max="12290" width="33.7109375" style="2" customWidth="1"/>
    <col min="12291" max="12291" width="19.28515625" style="2" customWidth="1"/>
    <col min="12292" max="12292" width="16.85546875" style="2" customWidth="1"/>
    <col min="12293" max="12293" width="17.42578125" style="2" customWidth="1"/>
    <col min="12294" max="12294" width="9.85546875" style="2" customWidth="1"/>
    <col min="12295" max="12295" width="9.42578125" style="2" customWidth="1"/>
    <col min="12296" max="12297" width="9.140625" style="2"/>
    <col min="12298" max="12298" width="11.28515625" style="2" bestFit="1" customWidth="1"/>
    <col min="12299" max="12299" width="9.140625" style="2"/>
    <col min="12300" max="12300" width="11.28515625" style="2" bestFit="1" customWidth="1"/>
    <col min="12301" max="12544" width="9.140625" style="2"/>
    <col min="12545" max="12545" width="6.85546875" style="2" customWidth="1"/>
    <col min="12546" max="12546" width="33.7109375" style="2" customWidth="1"/>
    <col min="12547" max="12547" width="19.28515625" style="2" customWidth="1"/>
    <col min="12548" max="12548" width="16.85546875" style="2" customWidth="1"/>
    <col min="12549" max="12549" width="17.42578125" style="2" customWidth="1"/>
    <col min="12550" max="12550" width="9.85546875" style="2" customWidth="1"/>
    <col min="12551" max="12551" width="9.42578125" style="2" customWidth="1"/>
    <col min="12552" max="12553" width="9.140625" style="2"/>
    <col min="12554" max="12554" width="11.28515625" style="2" bestFit="1" customWidth="1"/>
    <col min="12555" max="12555" width="9.140625" style="2"/>
    <col min="12556" max="12556" width="11.28515625" style="2" bestFit="1" customWidth="1"/>
    <col min="12557" max="12800" width="9.140625" style="2"/>
    <col min="12801" max="12801" width="6.85546875" style="2" customWidth="1"/>
    <col min="12802" max="12802" width="33.7109375" style="2" customWidth="1"/>
    <col min="12803" max="12803" width="19.28515625" style="2" customWidth="1"/>
    <col min="12804" max="12804" width="16.85546875" style="2" customWidth="1"/>
    <col min="12805" max="12805" width="17.42578125" style="2" customWidth="1"/>
    <col min="12806" max="12806" width="9.85546875" style="2" customWidth="1"/>
    <col min="12807" max="12807" width="9.42578125" style="2" customWidth="1"/>
    <col min="12808" max="12809" width="9.140625" style="2"/>
    <col min="12810" max="12810" width="11.28515625" style="2" bestFit="1" customWidth="1"/>
    <col min="12811" max="12811" width="9.140625" style="2"/>
    <col min="12812" max="12812" width="11.28515625" style="2" bestFit="1" customWidth="1"/>
    <col min="12813" max="13056" width="9.140625" style="2"/>
    <col min="13057" max="13057" width="6.85546875" style="2" customWidth="1"/>
    <col min="13058" max="13058" width="33.7109375" style="2" customWidth="1"/>
    <col min="13059" max="13059" width="19.28515625" style="2" customWidth="1"/>
    <col min="13060" max="13060" width="16.85546875" style="2" customWidth="1"/>
    <col min="13061" max="13061" width="17.42578125" style="2" customWidth="1"/>
    <col min="13062" max="13062" width="9.85546875" style="2" customWidth="1"/>
    <col min="13063" max="13063" width="9.42578125" style="2" customWidth="1"/>
    <col min="13064" max="13065" width="9.140625" style="2"/>
    <col min="13066" max="13066" width="11.28515625" style="2" bestFit="1" customWidth="1"/>
    <col min="13067" max="13067" width="9.140625" style="2"/>
    <col min="13068" max="13068" width="11.28515625" style="2" bestFit="1" customWidth="1"/>
    <col min="13069" max="13312" width="9.140625" style="2"/>
    <col min="13313" max="13313" width="6.85546875" style="2" customWidth="1"/>
    <col min="13314" max="13314" width="33.7109375" style="2" customWidth="1"/>
    <col min="13315" max="13315" width="19.28515625" style="2" customWidth="1"/>
    <col min="13316" max="13316" width="16.85546875" style="2" customWidth="1"/>
    <col min="13317" max="13317" width="17.42578125" style="2" customWidth="1"/>
    <col min="13318" max="13318" width="9.85546875" style="2" customWidth="1"/>
    <col min="13319" max="13319" width="9.42578125" style="2" customWidth="1"/>
    <col min="13320" max="13321" width="9.140625" style="2"/>
    <col min="13322" max="13322" width="11.28515625" style="2" bestFit="1" customWidth="1"/>
    <col min="13323" max="13323" width="9.140625" style="2"/>
    <col min="13324" max="13324" width="11.28515625" style="2" bestFit="1" customWidth="1"/>
    <col min="13325" max="13568" width="9.140625" style="2"/>
    <col min="13569" max="13569" width="6.85546875" style="2" customWidth="1"/>
    <col min="13570" max="13570" width="33.7109375" style="2" customWidth="1"/>
    <col min="13571" max="13571" width="19.28515625" style="2" customWidth="1"/>
    <col min="13572" max="13572" width="16.85546875" style="2" customWidth="1"/>
    <col min="13573" max="13573" width="17.42578125" style="2" customWidth="1"/>
    <col min="13574" max="13574" width="9.85546875" style="2" customWidth="1"/>
    <col min="13575" max="13575" width="9.42578125" style="2" customWidth="1"/>
    <col min="13576" max="13577" width="9.140625" style="2"/>
    <col min="13578" max="13578" width="11.28515625" style="2" bestFit="1" customWidth="1"/>
    <col min="13579" max="13579" width="9.140625" style="2"/>
    <col min="13580" max="13580" width="11.28515625" style="2" bestFit="1" customWidth="1"/>
    <col min="13581" max="13824" width="9.140625" style="2"/>
    <col min="13825" max="13825" width="6.85546875" style="2" customWidth="1"/>
    <col min="13826" max="13826" width="33.7109375" style="2" customWidth="1"/>
    <col min="13827" max="13827" width="19.28515625" style="2" customWidth="1"/>
    <col min="13828" max="13828" width="16.85546875" style="2" customWidth="1"/>
    <col min="13829" max="13829" width="17.42578125" style="2" customWidth="1"/>
    <col min="13830" max="13830" width="9.85546875" style="2" customWidth="1"/>
    <col min="13831" max="13831" width="9.42578125" style="2" customWidth="1"/>
    <col min="13832" max="13833" width="9.140625" style="2"/>
    <col min="13834" max="13834" width="11.28515625" style="2" bestFit="1" customWidth="1"/>
    <col min="13835" max="13835" width="9.140625" style="2"/>
    <col min="13836" max="13836" width="11.28515625" style="2" bestFit="1" customWidth="1"/>
    <col min="13837" max="14080" width="9.140625" style="2"/>
    <col min="14081" max="14081" width="6.85546875" style="2" customWidth="1"/>
    <col min="14082" max="14082" width="33.7109375" style="2" customWidth="1"/>
    <col min="14083" max="14083" width="19.28515625" style="2" customWidth="1"/>
    <col min="14084" max="14084" width="16.85546875" style="2" customWidth="1"/>
    <col min="14085" max="14085" width="17.42578125" style="2" customWidth="1"/>
    <col min="14086" max="14086" width="9.85546875" style="2" customWidth="1"/>
    <col min="14087" max="14087" width="9.42578125" style="2" customWidth="1"/>
    <col min="14088" max="14089" width="9.140625" style="2"/>
    <col min="14090" max="14090" width="11.28515625" style="2" bestFit="1" customWidth="1"/>
    <col min="14091" max="14091" width="9.140625" style="2"/>
    <col min="14092" max="14092" width="11.28515625" style="2" bestFit="1" customWidth="1"/>
    <col min="14093" max="14336" width="9.140625" style="2"/>
    <col min="14337" max="14337" width="6.85546875" style="2" customWidth="1"/>
    <col min="14338" max="14338" width="33.7109375" style="2" customWidth="1"/>
    <col min="14339" max="14339" width="19.28515625" style="2" customWidth="1"/>
    <col min="14340" max="14340" width="16.85546875" style="2" customWidth="1"/>
    <col min="14341" max="14341" width="17.42578125" style="2" customWidth="1"/>
    <col min="14342" max="14342" width="9.85546875" style="2" customWidth="1"/>
    <col min="14343" max="14343" width="9.42578125" style="2" customWidth="1"/>
    <col min="14344" max="14345" width="9.140625" style="2"/>
    <col min="14346" max="14346" width="11.28515625" style="2" bestFit="1" customWidth="1"/>
    <col min="14347" max="14347" width="9.140625" style="2"/>
    <col min="14348" max="14348" width="11.28515625" style="2" bestFit="1" customWidth="1"/>
    <col min="14349" max="14592" width="9.140625" style="2"/>
    <col min="14593" max="14593" width="6.85546875" style="2" customWidth="1"/>
    <col min="14594" max="14594" width="33.7109375" style="2" customWidth="1"/>
    <col min="14595" max="14595" width="19.28515625" style="2" customWidth="1"/>
    <col min="14596" max="14596" width="16.85546875" style="2" customWidth="1"/>
    <col min="14597" max="14597" width="17.42578125" style="2" customWidth="1"/>
    <col min="14598" max="14598" width="9.85546875" style="2" customWidth="1"/>
    <col min="14599" max="14599" width="9.42578125" style="2" customWidth="1"/>
    <col min="14600" max="14601" width="9.140625" style="2"/>
    <col min="14602" max="14602" width="11.28515625" style="2" bestFit="1" customWidth="1"/>
    <col min="14603" max="14603" width="9.140625" style="2"/>
    <col min="14604" max="14604" width="11.28515625" style="2" bestFit="1" customWidth="1"/>
    <col min="14605" max="14848" width="9.140625" style="2"/>
    <col min="14849" max="14849" width="6.85546875" style="2" customWidth="1"/>
    <col min="14850" max="14850" width="33.7109375" style="2" customWidth="1"/>
    <col min="14851" max="14851" width="19.28515625" style="2" customWidth="1"/>
    <col min="14852" max="14852" width="16.85546875" style="2" customWidth="1"/>
    <col min="14853" max="14853" width="17.42578125" style="2" customWidth="1"/>
    <col min="14854" max="14854" width="9.85546875" style="2" customWidth="1"/>
    <col min="14855" max="14855" width="9.42578125" style="2" customWidth="1"/>
    <col min="14856" max="14857" width="9.140625" style="2"/>
    <col min="14858" max="14858" width="11.28515625" style="2" bestFit="1" customWidth="1"/>
    <col min="14859" max="14859" width="9.140625" style="2"/>
    <col min="14860" max="14860" width="11.28515625" style="2" bestFit="1" customWidth="1"/>
    <col min="14861" max="15104" width="9.140625" style="2"/>
    <col min="15105" max="15105" width="6.85546875" style="2" customWidth="1"/>
    <col min="15106" max="15106" width="33.7109375" style="2" customWidth="1"/>
    <col min="15107" max="15107" width="19.28515625" style="2" customWidth="1"/>
    <col min="15108" max="15108" width="16.85546875" style="2" customWidth="1"/>
    <col min="15109" max="15109" width="17.42578125" style="2" customWidth="1"/>
    <col min="15110" max="15110" width="9.85546875" style="2" customWidth="1"/>
    <col min="15111" max="15111" width="9.42578125" style="2" customWidth="1"/>
    <col min="15112" max="15113" width="9.140625" style="2"/>
    <col min="15114" max="15114" width="11.28515625" style="2" bestFit="1" customWidth="1"/>
    <col min="15115" max="15115" width="9.140625" style="2"/>
    <col min="15116" max="15116" width="11.28515625" style="2" bestFit="1" customWidth="1"/>
    <col min="15117" max="15360" width="9.140625" style="2"/>
    <col min="15361" max="15361" width="6.85546875" style="2" customWidth="1"/>
    <col min="15362" max="15362" width="33.7109375" style="2" customWidth="1"/>
    <col min="15363" max="15363" width="19.28515625" style="2" customWidth="1"/>
    <col min="15364" max="15364" width="16.85546875" style="2" customWidth="1"/>
    <col min="15365" max="15365" width="17.42578125" style="2" customWidth="1"/>
    <col min="15366" max="15366" width="9.85546875" style="2" customWidth="1"/>
    <col min="15367" max="15367" width="9.42578125" style="2" customWidth="1"/>
    <col min="15368" max="15369" width="9.140625" style="2"/>
    <col min="15370" max="15370" width="11.28515625" style="2" bestFit="1" customWidth="1"/>
    <col min="15371" max="15371" width="9.140625" style="2"/>
    <col min="15372" max="15372" width="11.28515625" style="2" bestFit="1" customWidth="1"/>
    <col min="15373" max="15616" width="9.140625" style="2"/>
    <col min="15617" max="15617" width="6.85546875" style="2" customWidth="1"/>
    <col min="15618" max="15618" width="33.7109375" style="2" customWidth="1"/>
    <col min="15619" max="15619" width="19.28515625" style="2" customWidth="1"/>
    <col min="15620" max="15620" width="16.85546875" style="2" customWidth="1"/>
    <col min="15621" max="15621" width="17.42578125" style="2" customWidth="1"/>
    <col min="15622" max="15622" width="9.85546875" style="2" customWidth="1"/>
    <col min="15623" max="15623" width="9.42578125" style="2" customWidth="1"/>
    <col min="15624" max="15625" width="9.140625" style="2"/>
    <col min="15626" max="15626" width="11.28515625" style="2" bestFit="1" customWidth="1"/>
    <col min="15627" max="15627" width="9.140625" style="2"/>
    <col min="15628" max="15628" width="11.28515625" style="2" bestFit="1" customWidth="1"/>
    <col min="15629" max="15872" width="9.140625" style="2"/>
    <col min="15873" max="15873" width="6.85546875" style="2" customWidth="1"/>
    <col min="15874" max="15874" width="33.7109375" style="2" customWidth="1"/>
    <col min="15875" max="15875" width="19.28515625" style="2" customWidth="1"/>
    <col min="15876" max="15876" width="16.85546875" style="2" customWidth="1"/>
    <col min="15877" max="15877" width="17.42578125" style="2" customWidth="1"/>
    <col min="15878" max="15878" width="9.85546875" style="2" customWidth="1"/>
    <col min="15879" max="15879" width="9.42578125" style="2" customWidth="1"/>
    <col min="15880" max="15881" width="9.140625" style="2"/>
    <col min="15882" max="15882" width="11.28515625" style="2" bestFit="1" customWidth="1"/>
    <col min="15883" max="15883" width="9.140625" style="2"/>
    <col min="15884" max="15884" width="11.28515625" style="2" bestFit="1" customWidth="1"/>
    <col min="15885" max="16128" width="9.140625" style="2"/>
    <col min="16129" max="16129" width="6.85546875" style="2" customWidth="1"/>
    <col min="16130" max="16130" width="33.7109375" style="2" customWidth="1"/>
    <col min="16131" max="16131" width="19.28515625" style="2" customWidth="1"/>
    <col min="16132" max="16132" width="16.85546875" style="2" customWidth="1"/>
    <col min="16133" max="16133" width="17.42578125" style="2" customWidth="1"/>
    <col min="16134" max="16134" width="9.85546875" style="2" customWidth="1"/>
    <col min="16135" max="16135" width="9.42578125" style="2" customWidth="1"/>
    <col min="16136" max="16137" width="9.140625" style="2"/>
    <col min="16138" max="16138" width="11.28515625" style="2" bestFit="1" customWidth="1"/>
    <col min="16139" max="16139" width="9.140625" style="2"/>
    <col min="16140" max="16140" width="11.28515625" style="2" bestFit="1" customWidth="1"/>
    <col min="16141" max="16384" width="9.140625" style="2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1" t="s">
        <v>2</v>
      </c>
    </row>
    <row r="5" spans="1:7" x14ac:dyDescent="0.25">
      <c r="A5" s="3" t="s">
        <v>3</v>
      </c>
      <c r="B5" s="3"/>
      <c r="C5" s="3"/>
      <c r="D5" s="3"/>
      <c r="E5" s="3"/>
      <c r="F5" s="3"/>
      <c r="G5" s="3"/>
    </row>
    <row r="6" spans="1:7" x14ac:dyDescent="0.25">
      <c r="A6" s="4" t="s">
        <v>4</v>
      </c>
      <c r="B6" s="4"/>
      <c r="C6" s="4"/>
      <c r="D6" s="4"/>
      <c r="E6" s="4"/>
      <c r="F6" s="4"/>
      <c r="G6" s="4"/>
    </row>
    <row r="7" spans="1:7" ht="28.5" customHeight="1" x14ac:dyDescent="0.25">
      <c r="A7" s="5" t="s">
        <v>5</v>
      </c>
      <c r="B7" s="5"/>
      <c r="C7" s="6" t="s">
        <v>6</v>
      </c>
      <c r="D7" s="7" t="s">
        <v>7</v>
      </c>
      <c r="E7" s="6" t="s">
        <v>8</v>
      </c>
      <c r="F7" s="8" t="s">
        <v>9</v>
      </c>
      <c r="G7" s="8" t="s">
        <v>9</v>
      </c>
    </row>
    <row r="8" spans="1:7" x14ac:dyDescent="0.25">
      <c r="A8" s="9">
        <v>1</v>
      </c>
      <c r="B8" s="9"/>
      <c r="C8" s="10">
        <v>2</v>
      </c>
      <c r="D8" s="10">
        <v>3</v>
      </c>
      <c r="E8" s="10">
        <v>4</v>
      </c>
      <c r="F8" s="10" t="s">
        <v>10</v>
      </c>
      <c r="G8" s="11" t="s">
        <v>11</v>
      </c>
    </row>
    <row r="9" spans="1:7" x14ac:dyDescent="0.25">
      <c r="A9" s="12" t="s">
        <v>12</v>
      </c>
      <c r="B9" s="12"/>
      <c r="C9" s="13">
        <f>C11+C10</f>
        <v>690913.93</v>
      </c>
      <c r="D9" s="13">
        <f>D11+D10</f>
        <v>690436</v>
      </c>
      <c r="E9" s="13">
        <f>E11+E10</f>
        <v>352184.75999999995</v>
      </c>
      <c r="F9" s="14">
        <f t="shared" ref="F9:F16" si="0">E9/C9*100</f>
        <v>50.973752982516928</v>
      </c>
      <c r="G9" s="14">
        <f t="shared" ref="G9:G15" si="1">E9/D9*100</f>
        <v>51.0090377674397</v>
      </c>
    </row>
    <row r="10" spans="1:7" x14ac:dyDescent="0.25">
      <c r="A10" s="15" t="s">
        <v>13</v>
      </c>
      <c r="B10" s="16"/>
      <c r="C10" s="17">
        <v>690274.41</v>
      </c>
      <c r="D10" s="17">
        <v>689905.11</v>
      </c>
      <c r="E10" s="17">
        <v>352087.6</v>
      </c>
      <c r="F10" s="18">
        <f t="shared" si="0"/>
        <v>51.006903182170696</v>
      </c>
      <c r="G10" s="18">
        <f t="shared" si="1"/>
        <v>51.034206718660194</v>
      </c>
    </row>
    <row r="11" spans="1:7" x14ac:dyDescent="0.25">
      <c r="A11" s="19" t="s">
        <v>14</v>
      </c>
      <c r="B11" s="19"/>
      <c r="C11" s="17">
        <v>639.52</v>
      </c>
      <c r="D11" s="17">
        <v>530.89</v>
      </c>
      <c r="E11" s="17">
        <v>97.16</v>
      </c>
      <c r="F11" s="14">
        <f t="shared" si="0"/>
        <v>15.192644483362521</v>
      </c>
      <c r="G11" s="14">
        <f t="shared" si="1"/>
        <v>18.301343027745862</v>
      </c>
    </row>
    <row r="12" spans="1:7" x14ac:dyDescent="0.25">
      <c r="A12" s="12" t="s">
        <v>15</v>
      </c>
      <c r="B12" s="12"/>
      <c r="C12" s="13">
        <f>C13+C14</f>
        <v>704032.55999999994</v>
      </c>
      <c r="D12" s="13">
        <f>D13+D14</f>
        <v>693090.46</v>
      </c>
      <c r="E12" s="13">
        <f>E13+E14</f>
        <v>349303.9</v>
      </c>
      <c r="F12" s="14">
        <f t="shared" si="0"/>
        <v>49.614736568433713</v>
      </c>
      <c r="G12" s="14">
        <f t="shared" si="1"/>
        <v>50.398024523378957</v>
      </c>
    </row>
    <row r="13" spans="1:7" x14ac:dyDescent="0.25">
      <c r="A13" s="19" t="s">
        <v>16</v>
      </c>
      <c r="B13" s="19"/>
      <c r="C13" s="17">
        <v>691897.32</v>
      </c>
      <c r="D13" s="17">
        <v>692559.57</v>
      </c>
      <c r="E13" s="17">
        <v>348900.53</v>
      </c>
      <c r="F13" s="18">
        <f t="shared" si="0"/>
        <v>50.426634113859556</v>
      </c>
      <c r="G13" s="18">
        <f t="shared" si="1"/>
        <v>50.378414379574608</v>
      </c>
    </row>
    <row r="14" spans="1:7" x14ac:dyDescent="0.25">
      <c r="A14" s="19" t="s">
        <v>17</v>
      </c>
      <c r="B14" s="19"/>
      <c r="C14" s="17">
        <v>12135.24</v>
      </c>
      <c r="D14" s="17">
        <v>530.89</v>
      </c>
      <c r="E14" s="17">
        <v>403.37</v>
      </c>
      <c r="F14" s="18">
        <f t="shared" si="0"/>
        <v>3.3239556860844948</v>
      </c>
      <c r="G14" s="18">
        <f t="shared" si="1"/>
        <v>75.979958183427826</v>
      </c>
    </row>
    <row r="15" spans="1:7" x14ac:dyDescent="0.25">
      <c r="A15" s="12" t="s">
        <v>18</v>
      </c>
      <c r="B15" s="12"/>
      <c r="C15" s="13">
        <f>C9-C12</f>
        <v>-13118.629999999888</v>
      </c>
      <c r="D15" s="13">
        <f>D9-D12</f>
        <v>-2654.4599999999627</v>
      </c>
      <c r="E15" s="13">
        <f>E9-E12</f>
        <v>2880.8599999999278</v>
      </c>
      <c r="F15" s="14">
        <f t="shared" si="0"/>
        <v>-21.960067476557786</v>
      </c>
      <c r="G15" s="14">
        <f t="shared" si="1"/>
        <v>-108.52904168832713</v>
      </c>
    </row>
    <row r="16" spans="1:7" ht="28.5" customHeight="1" x14ac:dyDescent="0.25">
      <c r="A16" s="20" t="s">
        <v>19</v>
      </c>
      <c r="B16" s="21"/>
      <c r="C16" s="17">
        <v>13151.47</v>
      </c>
      <c r="D16" s="17"/>
      <c r="E16" s="17">
        <v>32.840000000000003</v>
      </c>
      <c r="F16" s="18">
        <f t="shared" si="0"/>
        <v>0.24970592640974737</v>
      </c>
      <c r="G16" s="18">
        <v>0</v>
      </c>
    </row>
    <row r="17" spans="1:7" ht="24.75" customHeight="1" x14ac:dyDescent="0.25">
      <c r="A17" s="22" t="s">
        <v>20</v>
      </c>
      <c r="B17" s="23"/>
      <c r="C17" s="24"/>
      <c r="D17" s="13"/>
      <c r="E17" s="13"/>
      <c r="F17" s="13"/>
      <c r="G17" s="14">
        <v>0</v>
      </c>
    </row>
    <row r="20" spans="1:7" ht="17.25" customHeight="1" x14ac:dyDescent="0.25">
      <c r="A20" s="25" t="s">
        <v>21</v>
      </c>
      <c r="B20" s="26"/>
      <c r="C20" s="26"/>
      <c r="D20" s="26"/>
      <c r="E20" s="26"/>
      <c r="F20" s="26"/>
      <c r="G20" s="27"/>
    </row>
    <row r="21" spans="1:7" ht="24" customHeight="1" x14ac:dyDescent="0.25">
      <c r="A21" s="28" t="s">
        <v>22</v>
      </c>
      <c r="B21" s="29"/>
      <c r="C21" s="29"/>
      <c r="D21" s="29"/>
      <c r="E21" s="29"/>
      <c r="F21" s="29"/>
      <c r="G21" s="30"/>
    </row>
    <row r="22" spans="1:7" ht="35.25" customHeight="1" x14ac:dyDescent="0.25">
      <c r="A22" s="31" t="s">
        <v>23</v>
      </c>
      <c r="B22" s="8" t="s">
        <v>24</v>
      </c>
      <c r="C22" s="6" t="s">
        <v>6</v>
      </c>
      <c r="D22" s="7" t="s">
        <v>25</v>
      </c>
      <c r="E22" s="6" t="s">
        <v>8</v>
      </c>
      <c r="F22" s="8" t="s">
        <v>9</v>
      </c>
      <c r="G22" s="8" t="s">
        <v>9</v>
      </c>
    </row>
    <row r="23" spans="1:7" ht="10.5" customHeight="1" x14ac:dyDescent="0.25">
      <c r="A23" s="11">
        <v>1</v>
      </c>
      <c r="B23" s="11">
        <v>2</v>
      </c>
      <c r="C23" s="10">
        <v>3</v>
      </c>
      <c r="D23" s="10">
        <v>4</v>
      </c>
      <c r="E23" s="10">
        <v>5</v>
      </c>
      <c r="F23" s="10" t="s">
        <v>26</v>
      </c>
      <c r="G23" s="11" t="s">
        <v>27</v>
      </c>
    </row>
    <row r="24" spans="1:7" ht="28.5" customHeight="1" x14ac:dyDescent="0.25">
      <c r="A24" s="32">
        <v>636</v>
      </c>
      <c r="B24" s="33" t="s">
        <v>28</v>
      </c>
      <c r="C24" s="13">
        <f>C25+C26</f>
        <v>588281.14</v>
      </c>
      <c r="D24" s="13">
        <f>D25+D26</f>
        <v>609051.68999999994</v>
      </c>
      <c r="E24" s="13">
        <f>E25+E26</f>
        <v>307863.15000000002</v>
      </c>
      <c r="F24" s="14">
        <f>E24/C24*100</f>
        <v>52.332656797394527</v>
      </c>
      <c r="G24" s="14">
        <f>E24/D24*100</f>
        <v>50.547951028590042</v>
      </c>
    </row>
    <row r="25" spans="1:7" ht="37.5" customHeight="1" x14ac:dyDescent="0.25">
      <c r="A25" s="34">
        <v>6361</v>
      </c>
      <c r="B25" s="35" t="s">
        <v>29</v>
      </c>
      <c r="C25" s="17">
        <v>579208.97</v>
      </c>
      <c r="D25" s="17">
        <v>609051.68999999994</v>
      </c>
      <c r="E25" s="17">
        <v>307863.15000000002</v>
      </c>
      <c r="F25" s="18"/>
      <c r="G25" s="18"/>
    </row>
    <row r="26" spans="1:7" ht="40.5" customHeight="1" x14ac:dyDescent="0.25">
      <c r="A26" s="34">
        <v>6362</v>
      </c>
      <c r="B26" s="35" t="s">
        <v>30</v>
      </c>
      <c r="C26" s="17">
        <v>9072.17</v>
      </c>
      <c r="D26" s="17">
        <v>0</v>
      </c>
      <c r="E26" s="17">
        <v>0</v>
      </c>
      <c r="F26" s="18"/>
      <c r="G26" s="18"/>
    </row>
    <row r="27" spans="1:7" ht="40.5" customHeight="1" x14ac:dyDescent="0.25">
      <c r="A27" s="32">
        <v>638</v>
      </c>
      <c r="B27" s="33" t="s">
        <v>31</v>
      </c>
      <c r="C27" s="13">
        <v>0</v>
      </c>
      <c r="D27" s="13">
        <v>0</v>
      </c>
      <c r="E27" s="13">
        <f>E28</f>
        <v>3243</v>
      </c>
      <c r="F27" s="14"/>
      <c r="G27" s="14"/>
    </row>
    <row r="28" spans="1:7" ht="40.5" customHeight="1" x14ac:dyDescent="0.25">
      <c r="A28" s="34">
        <v>6381</v>
      </c>
      <c r="B28" s="35" t="s">
        <v>32</v>
      </c>
      <c r="C28" s="17">
        <v>0</v>
      </c>
      <c r="D28" s="17">
        <v>0</v>
      </c>
      <c r="E28" s="17">
        <v>3243</v>
      </c>
      <c r="F28" s="18"/>
      <c r="G28" s="18"/>
    </row>
    <row r="29" spans="1:7" ht="14.25" customHeight="1" x14ac:dyDescent="0.25">
      <c r="A29" s="32">
        <v>641</v>
      </c>
      <c r="B29" s="33" t="s">
        <v>33</v>
      </c>
      <c r="C29" s="13">
        <f>C30</f>
        <v>0.09</v>
      </c>
      <c r="D29" s="13">
        <f>D30</f>
        <v>0</v>
      </c>
      <c r="E29" s="13">
        <f>E30</f>
        <v>1.26</v>
      </c>
      <c r="F29" s="14">
        <f>E29/C29*100</f>
        <v>1400</v>
      </c>
      <c r="G29" s="14">
        <v>0</v>
      </c>
    </row>
    <row r="30" spans="1:7" ht="26.25" customHeight="1" x14ac:dyDescent="0.25">
      <c r="A30" s="34">
        <v>6413</v>
      </c>
      <c r="B30" s="35" t="s">
        <v>34</v>
      </c>
      <c r="C30" s="17">
        <v>0.09</v>
      </c>
      <c r="D30" s="17">
        <v>0</v>
      </c>
      <c r="E30" s="17">
        <v>1.26</v>
      </c>
      <c r="F30" s="18"/>
      <c r="G30" s="18"/>
    </row>
    <row r="31" spans="1:7" ht="20.25" customHeight="1" x14ac:dyDescent="0.25">
      <c r="A31" s="32">
        <v>652</v>
      </c>
      <c r="B31" s="33" t="s">
        <v>35</v>
      </c>
      <c r="C31" s="13">
        <f>C32</f>
        <v>25106.5</v>
      </c>
      <c r="D31" s="13">
        <f>D32</f>
        <v>21965.63</v>
      </c>
      <c r="E31" s="13">
        <f>E32</f>
        <v>4487.32</v>
      </c>
      <c r="F31" s="14">
        <f>E31/C31*100</f>
        <v>17.873140421803118</v>
      </c>
      <c r="G31" s="14">
        <f>E31/D31*100</f>
        <v>20.428824486254204</v>
      </c>
    </row>
    <row r="32" spans="1:7" ht="20.25" customHeight="1" x14ac:dyDescent="0.25">
      <c r="A32" s="34">
        <v>6526</v>
      </c>
      <c r="B32" s="35" t="s">
        <v>36</v>
      </c>
      <c r="C32" s="17">
        <v>25106.5</v>
      </c>
      <c r="D32" s="17">
        <v>21965.63</v>
      </c>
      <c r="E32" s="17">
        <v>4487.32</v>
      </c>
      <c r="F32" s="18"/>
      <c r="G32" s="18"/>
    </row>
    <row r="33" spans="1:7" ht="32.25" customHeight="1" x14ac:dyDescent="0.25">
      <c r="A33" s="32">
        <v>663</v>
      </c>
      <c r="B33" s="33" t="s">
        <v>37</v>
      </c>
      <c r="C33" s="13">
        <f>C34+C35</f>
        <v>225.63</v>
      </c>
      <c r="D33" s="13">
        <f>D34+D35</f>
        <v>0</v>
      </c>
      <c r="E33" s="13">
        <f>E34+E35</f>
        <v>0</v>
      </c>
      <c r="F33" s="14">
        <f>E33/C33*100</f>
        <v>0</v>
      </c>
      <c r="G33" s="14">
        <v>0</v>
      </c>
    </row>
    <row r="34" spans="1:7" ht="20.25" customHeight="1" x14ac:dyDescent="0.25">
      <c r="A34" s="34">
        <v>6631</v>
      </c>
      <c r="B34" s="35" t="s">
        <v>38</v>
      </c>
      <c r="C34" s="17">
        <v>225.63</v>
      </c>
      <c r="D34" s="17">
        <v>0</v>
      </c>
      <c r="E34" s="17">
        <v>0</v>
      </c>
      <c r="F34" s="18"/>
      <c r="G34" s="18"/>
    </row>
    <row r="35" spans="1:7" ht="20.25" customHeight="1" x14ac:dyDescent="0.25">
      <c r="A35" s="34">
        <v>6632</v>
      </c>
      <c r="B35" s="36" t="s">
        <v>39</v>
      </c>
      <c r="C35" s="17">
        <v>0</v>
      </c>
      <c r="D35" s="17">
        <v>0</v>
      </c>
      <c r="E35" s="17">
        <v>0</v>
      </c>
      <c r="F35" s="18"/>
      <c r="G35" s="18"/>
    </row>
    <row r="36" spans="1:7" ht="42.75" customHeight="1" x14ac:dyDescent="0.25">
      <c r="A36" s="32">
        <v>671</v>
      </c>
      <c r="B36" s="33" t="s">
        <v>40</v>
      </c>
      <c r="C36" s="13">
        <f>C37+C38</f>
        <v>76661.06</v>
      </c>
      <c r="D36" s="13">
        <f>D37+D38</f>
        <v>58887.79</v>
      </c>
      <c r="E36" s="13">
        <f>E37+E38</f>
        <v>36492.870000000003</v>
      </c>
      <c r="F36" s="14">
        <f>E36/C36*100</f>
        <v>47.602876871256413</v>
      </c>
      <c r="G36" s="14">
        <f>E36/D36*100</f>
        <v>61.970180915262738</v>
      </c>
    </row>
    <row r="37" spans="1:7" ht="32.25" customHeight="1" x14ac:dyDescent="0.25">
      <c r="A37" s="34">
        <v>6711</v>
      </c>
      <c r="B37" s="35" t="s">
        <v>41</v>
      </c>
      <c r="C37" s="17">
        <v>65448.49</v>
      </c>
      <c r="D37" s="17">
        <v>58887.79</v>
      </c>
      <c r="E37" s="17">
        <v>36492.870000000003</v>
      </c>
      <c r="F37" s="14"/>
      <c r="G37" s="14"/>
    </row>
    <row r="38" spans="1:7" ht="32.25" customHeight="1" x14ac:dyDescent="0.25">
      <c r="A38" s="34">
        <v>6712</v>
      </c>
      <c r="B38" s="35" t="s">
        <v>42</v>
      </c>
      <c r="C38" s="17">
        <v>11212.57</v>
      </c>
      <c r="D38" s="17">
        <v>0</v>
      </c>
      <c r="E38" s="17">
        <v>0</v>
      </c>
      <c r="F38" s="14"/>
      <c r="G38" s="14"/>
    </row>
    <row r="39" spans="1:7" ht="32.25" customHeight="1" x14ac:dyDescent="0.25">
      <c r="A39" s="32">
        <v>721</v>
      </c>
      <c r="B39" s="33" t="s">
        <v>43</v>
      </c>
      <c r="C39" s="13">
        <f>C40</f>
        <v>639.52</v>
      </c>
      <c r="D39" s="13">
        <f>D40</f>
        <v>530.89</v>
      </c>
      <c r="E39" s="13">
        <f>E40</f>
        <v>97.16</v>
      </c>
      <c r="F39" s="14">
        <f>E39/C39*100</f>
        <v>15.192644483362521</v>
      </c>
      <c r="G39" s="14">
        <f>E39/D39*100</f>
        <v>18.301343027745862</v>
      </c>
    </row>
    <row r="40" spans="1:7" ht="42.75" customHeight="1" x14ac:dyDescent="0.25">
      <c r="A40" s="34">
        <v>7211</v>
      </c>
      <c r="B40" s="35" t="s">
        <v>43</v>
      </c>
      <c r="C40" s="17">
        <v>639.52</v>
      </c>
      <c r="D40" s="17">
        <v>530.89</v>
      </c>
      <c r="E40" s="17">
        <v>97.16</v>
      </c>
      <c r="F40" s="14"/>
      <c r="G40" s="14"/>
    </row>
    <row r="41" spans="1:7" ht="21.75" customHeight="1" x14ac:dyDescent="0.25">
      <c r="A41" s="37" t="s">
        <v>44</v>
      </c>
      <c r="B41" s="38"/>
      <c r="C41" s="13">
        <f>C24+C29+C31+C33+C36+C39</f>
        <v>690913.94</v>
      </c>
      <c r="D41" s="13">
        <f>D24+D29+D31+D33+D36+D39</f>
        <v>690436</v>
      </c>
      <c r="E41" s="13">
        <f>E24+E27+E29+E31+E33+E36+E39</f>
        <v>352184.76</v>
      </c>
      <c r="F41" s="14">
        <f>E41/C41*100</f>
        <v>50.973752244744119</v>
      </c>
      <c r="G41" s="14">
        <f>E41/D41*100</f>
        <v>51.0090377674397</v>
      </c>
    </row>
    <row r="42" spans="1:7" ht="21" customHeight="1" x14ac:dyDescent="0.25">
      <c r="A42" s="28" t="s">
        <v>45</v>
      </c>
      <c r="B42" s="29"/>
      <c r="C42" s="29"/>
      <c r="D42" s="29"/>
      <c r="E42" s="29"/>
      <c r="F42" s="29"/>
      <c r="G42" s="30"/>
    </row>
    <row r="43" spans="1:7" ht="51" x14ac:dyDescent="0.25">
      <c r="A43" s="31" t="s">
        <v>46</v>
      </c>
      <c r="B43" s="8" t="s">
        <v>24</v>
      </c>
      <c r="C43" s="6" t="s">
        <v>6</v>
      </c>
      <c r="D43" s="7" t="s">
        <v>7</v>
      </c>
      <c r="E43" s="6" t="s">
        <v>8</v>
      </c>
      <c r="F43" s="8" t="s">
        <v>9</v>
      </c>
      <c r="G43" s="8" t="s">
        <v>9</v>
      </c>
    </row>
    <row r="44" spans="1:7" x14ac:dyDescent="0.25">
      <c r="A44" s="11">
        <v>1</v>
      </c>
      <c r="B44" s="11">
        <v>2</v>
      </c>
      <c r="C44" s="10">
        <v>3</v>
      </c>
      <c r="D44" s="10">
        <v>5</v>
      </c>
      <c r="E44" s="10">
        <v>6</v>
      </c>
      <c r="F44" s="10" t="s">
        <v>47</v>
      </c>
      <c r="G44" s="11" t="s">
        <v>48</v>
      </c>
    </row>
    <row r="45" spans="1:7" x14ac:dyDescent="0.25">
      <c r="A45" s="39">
        <v>3</v>
      </c>
      <c r="B45" s="40" t="s">
        <v>16</v>
      </c>
      <c r="C45" s="41">
        <f>C46+C55+C86+C90</f>
        <v>691897.32000000007</v>
      </c>
      <c r="D45" s="41">
        <f>D46+D55+D86+D90</f>
        <v>692559.57</v>
      </c>
      <c r="E45" s="41">
        <f>E46+E55+E86+E90+E93</f>
        <v>348900.52999999997</v>
      </c>
      <c r="F45" s="14">
        <f>E45/C45*100</f>
        <v>50.426634113859549</v>
      </c>
      <c r="G45" s="14">
        <f>E45/D45*100</f>
        <v>50.3784143795746</v>
      </c>
    </row>
    <row r="46" spans="1:7" x14ac:dyDescent="0.25">
      <c r="A46" s="39">
        <v>31</v>
      </c>
      <c r="B46" s="42" t="s">
        <v>49</v>
      </c>
      <c r="C46" s="41">
        <f>C47+C51+C53</f>
        <v>560864.76</v>
      </c>
      <c r="D46" s="41">
        <f>D47+D51+D53</f>
        <v>577651.21</v>
      </c>
      <c r="E46" s="41">
        <f>E47+E51+E53</f>
        <v>289350.5</v>
      </c>
      <c r="F46" s="14">
        <f>E46/C46*100</f>
        <v>51.590066025899006</v>
      </c>
      <c r="G46" s="14">
        <f>E46/D46*100</f>
        <v>50.090867116854135</v>
      </c>
    </row>
    <row r="47" spans="1:7" x14ac:dyDescent="0.25">
      <c r="A47" s="43">
        <v>311</v>
      </c>
      <c r="B47" s="44" t="s">
        <v>50</v>
      </c>
      <c r="C47" s="41">
        <f>C48+C49+C50</f>
        <v>465663.13</v>
      </c>
      <c r="D47" s="41">
        <f>D48+D49+D50</f>
        <v>471113.55</v>
      </c>
      <c r="E47" s="41">
        <f>E48+E49+E50</f>
        <v>242119.58000000002</v>
      </c>
      <c r="F47" s="14">
        <f>E47/C47*100</f>
        <v>51.994578140640002</v>
      </c>
      <c r="G47" s="14">
        <f>E47/D47*100</f>
        <v>51.393041019516431</v>
      </c>
    </row>
    <row r="48" spans="1:7" x14ac:dyDescent="0.25">
      <c r="A48" s="45">
        <v>3111</v>
      </c>
      <c r="B48" s="46" t="s">
        <v>51</v>
      </c>
      <c r="C48" s="47">
        <v>450028.57</v>
      </c>
      <c r="D48" s="47">
        <v>456514.05</v>
      </c>
      <c r="E48" s="47">
        <v>232697.54</v>
      </c>
      <c r="F48" s="18"/>
      <c r="G48" s="18"/>
    </row>
    <row r="49" spans="1:7" x14ac:dyDescent="0.25">
      <c r="A49" s="45">
        <v>3113</v>
      </c>
      <c r="B49" s="46" t="s">
        <v>52</v>
      </c>
      <c r="C49" s="47">
        <v>11690.06</v>
      </c>
      <c r="D49" s="47">
        <v>10617.82</v>
      </c>
      <c r="E49" s="47">
        <v>6431.01</v>
      </c>
      <c r="F49" s="18"/>
      <c r="G49" s="18"/>
    </row>
    <row r="50" spans="1:7" x14ac:dyDescent="0.25">
      <c r="A50" s="45">
        <v>3114</v>
      </c>
      <c r="B50" s="46" t="s">
        <v>53</v>
      </c>
      <c r="C50" s="47">
        <v>3944.5</v>
      </c>
      <c r="D50" s="47">
        <v>3981.68</v>
      </c>
      <c r="E50" s="47">
        <v>2991.03</v>
      </c>
      <c r="F50" s="18"/>
      <c r="G50" s="18"/>
    </row>
    <row r="51" spans="1:7" x14ac:dyDescent="0.25">
      <c r="A51" s="43">
        <v>312</v>
      </c>
      <c r="B51" s="44" t="s">
        <v>54</v>
      </c>
      <c r="C51" s="48">
        <f>C52</f>
        <v>20527.66</v>
      </c>
      <c r="D51" s="48">
        <f>D52</f>
        <v>23797.200000000001</v>
      </c>
      <c r="E51" s="48">
        <f>E52</f>
        <v>8541.19</v>
      </c>
      <c r="F51" s="14">
        <f>E51/C51*100</f>
        <v>41.608200837309269</v>
      </c>
      <c r="G51" s="14">
        <f>E51/D51*100</f>
        <v>35.891575479468173</v>
      </c>
    </row>
    <row r="52" spans="1:7" x14ac:dyDescent="0.25">
      <c r="A52" s="45">
        <v>3121</v>
      </c>
      <c r="B52" s="46" t="s">
        <v>54</v>
      </c>
      <c r="C52" s="47">
        <v>20527.66</v>
      </c>
      <c r="D52" s="47">
        <v>23797.200000000001</v>
      </c>
      <c r="E52" s="47">
        <v>8541.19</v>
      </c>
      <c r="F52" s="18"/>
      <c r="G52" s="18"/>
    </row>
    <row r="53" spans="1:7" x14ac:dyDescent="0.25">
      <c r="A53" s="43">
        <v>313</v>
      </c>
      <c r="B53" s="44" t="s">
        <v>55</v>
      </c>
      <c r="C53" s="48">
        <f>C54</f>
        <v>74673.97</v>
      </c>
      <c r="D53" s="48">
        <f>D54</f>
        <v>82740.460000000006</v>
      </c>
      <c r="E53" s="48">
        <f>E54</f>
        <v>38689.730000000003</v>
      </c>
      <c r="F53" s="14">
        <f>E53/C53*100</f>
        <v>51.811534862817666</v>
      </c>
      <c r="G53" s="14">
        <f>E53/D53*100</f>
        <v>46.760351586152652</v>
      </c>
    </row>
    <row r="54" spans="1:7" x14ac:dyDescent="0.25">
      <c r="A54" s="45">
        <v>3132</v>
      </c>
      <c r="B54" s="46" t="s">
        <v>56</v>
      </c>
      <c r="C54" s="47">
        <v>74673.97</v>
      </c>
      <c r="D54" s="47">
        <v>82740.460000000006</v>
      </c>
      <c r="E54" s="47">
        <v>38689.730000000003</v>
      </c>
      <c r="F54" s="18"/>
      <c r="G54" s="14"/>
    </row>
    <row r="55" spans="1:7" x14ac:dyDescent="0.25">
      <c r="A55" s="39">
        <v>32</v>
      </c>
      <c r="B55" s="42" t="s">
        <v>57</v>
      </c>
      <c r="C55" s="41">
        <f>C56+C61+C68+C78</f>
        <v>115894.88</v>
      </c>
      <c r="D55" s="41">
        <f>D56+D61+D68+D78</f>
        <v>102628.14000000001</v>
      </c>
      <c r="E55" s="41">
        <f>E56+E61+E68+E78</f>
        <v>58008.13</v>
      </c>
      <c r="F55" s="14">
        <f>E55/C55*100</f>
        <v>50.052366420328489</v>
      </c>
      <c r="G55" s="14">
        <f>E55/D55*100</f>
        <v>56.52263599437736</v>
      </c>
    </row>
    <row r="56" spans="1:7" x14ac:dyDescent="0.25">
      <c r="A56" s="43">
        <v>321</v>
      </c>
      <c r="B56" s="44" t="s">
        <v>58</v>
      </c>
      <c r="C56" s="49">
        <f>C57+C59+C60+C58</f>
        <v>42661.369999999995</v>
      </c>
      <c r="D56" s="49">
        <f>D57+D59+D60+D58</f>
        <v>31840.2</v>
      </c>
      <c r="E56" s="49">
        <f>E57+E59+E60+E58</f>
        <v>17047.59</v>
      </c>
      <c r="F56" s="14">
        <f>E56/C56*100</f>
        <v>39.960249752879484</v>
      </c>
      <c r="G56" s="14">
        <f>E56/D56*100</f>
        <v>53.541089566020318</v>
      </c>
    </row>
    <row r="57" spans="1:7" x14ac:dyDescent="0.25">
      <c r="A57" s="45">
        <v>3211</v>
      </c>
      <c r="B57" s="46" t="s">
        <v>59</v>
      </c>
      <c r="C57" s="47">
        <v>1611.4</v>
      </c>
      <c r="D57" s="47">
        <v>1805.03</v>
      </c>
      <c r="E57" s="47">
        <v>1103.42</v>
      </c>
      <c r="F57" s="18"/>
      <c r="G57" s="18"/>
    </row>
    <row r="58" spans="1:7" x14ac:dyDescent="0.25">
      <c r="A58" s="45">
        <v>3212</v>
      </c>
      <c r="B58" s="46" t="s">
        <v>60</v>
      </c>
      <c r="C58" s="47">
        <v>28370.19</v>
      </c>
      <c r="D58" s="47">
        <v>29703.360000000001</v>
      </c>
      <c r="E58" s="47">
        <v>15911.37</v>
      </c>
      <c r="F58" s="18"/>
      <c r="G58" s="18"/>
    </row>
    <row r="59" spans="1:7" x14ac:dyDescent="0.25">
      <c r="A59" s="45">
        <v>3213</v>
      </c>
      <c r="B59" s="46" t="s">
        <v>61</v>
      </c>
      <c r="C59" s="47">
        <v>12679.78</v>
      </c>
      <c r="D59" s="47">
        <v>265.45</v>
      </c>
      <c r="E59" s="47">
        <v>0</v>
      </c>
      <c r="F59" s="18"/>
      <c r="G59" s="18"/>
    </row>
    <row r="60" spans="1:7" x14ac:dyDescent="0.25">
      <c r="A60" s="45">
        <v>3214</v>
      </c>
      <c r="B60" s="46" t="s">
        <v>62</v>
      </c>
      <c r="C60" s="47">
        <v>0</v>
      </c>
      <c r="D60" s="47">
        <v>66.36</v>
      </c>
      <c r="E60" s="47">
        <v>32.799999999999997</v>
      </c>
      <c r="F60" s="18"/>
      <c r="G60" s="18"/>
    </row>
    <row r="61" spans="1:7" x14ac:dyDescent="0.25">
      <c r="A61" s="43">
        <v>322</v>
      </c>
      <c r="B61" s="44" t="s">
        <v>63</v>
      </c>
      <c r="C61" s="48">
        <f>SUM(C62:C67)</f>
        <v>43031.900000000009</v>
      </c>
      <c r="D61" s="48">
        <f>SUM(D62:D67)</f>
        <v>40215.01</v>
      </c>
      <c r="E61" s="48">
        <f>SUM(E62:E67)</f>
        <v>26738.679999999997</v>
      </c>
      <c r="F61" s="14">
        <f>E61/C61*100</f>
        <v>62.136879849599921</v>
      </c>
      <c r="G61" s="14">
        <f>E61/D61*100</f>
        <v>66.489303372049378</v>
      </c>
    </row>
    <row r="62" spans="1:7" x14ac:dyDescent="0.25">
      <c r="A62" s="45">
        <v>3221</v>
      </c>
      <c r="B62" s="46" t="s">
        <v>64</v>
      </c>
      <c r="C62" s="47">
        <v>5749.33</v>
      </c>
      <c r="D62" s="47">
        <v>1592.67</v>
      </c>
      <c r="E62" s="47">
        <v>844.02</v>
      </c>
      <c r="F62" s="18"/>
      <c r="G62" s="18"/>
    </row>
    <row r="63" spans="1:7" x14ac:dyDescent="0.25">
      <c r="A63" s="45">
        <v>3222</v>
      </c>
      <c r="B63" s="46" t="s">
        <v>65</v>
      </c>
      <c r="C63" s="47">
        <v>22471.7</v>
      </c>
      <c r="D63" s="47">
        <v>27871.79</v>
      </c>
      <c r="E63" s="47">
        <v>21495.5</v>
      </c>
      <c r="F63" s="18"/>
      <c r="G63" s="18"/>
    </row>
    <row r="64" spans="1:7" x14ac:dyDescent="0.25">
      <c r="A64" s="45">
        <v>3223</v>
      </c>
      <c r="B64" s="46" t="s">
        <v>66</v>
      </c>
      <c r="C64" s="47">
        <v>10993.52</v>
      </c>
      <c r="D64" s="47">
        <v>8626.98</v>
      </c>
      <c r="E64" s="47">
        <v>3892.89</v>
      </c>
      <c r="F64" s="18"/>
      <c r="G64" s="18"/>
    </row>
    <row r="65" spans="1:7" x14ac:dyDescent="0.25">
      <c r="A65" s="45">
        <v>3224</v>
      </c>
      <c r="B65" s="46" t="s">
        <v>67</v>
      </c>
      <c r="C65" s="47">
        <v>1731.04</v>
      </c>
      <c r="D65" s="47">
        <v>1990.85</v>
      </c>
      <c r="E65" s="47">
        <v>395.98</v>
      </c>
      <c r="F65" s="18"/>
      <c r="G65" s="18"/>
    </row>
    <row r="66" spans="1:7" x14ac:dyDescent="0.25">
      <c r="A66" s="45">
        <v>3225</v>
      </c>
      <c r="B66" s="46" t="s">
        <v>68</v>
      </c>
      <c r="C66" s="47">
        <v>1893.15</v>
      </c>
      <c r="D66" s="47">
        <v>132.72</v>
      </c>
      <c r="E66" s="47">
        <v>50.76</v>
      </c>
      <c r="F66" s="18"/>
      <c r="G66" s="18"/>
    </row>
    <row r="67" spans="1:7" x14ac:dyDescent="0.25">
      <c r="A67" s="45">
        <v>3227</v>
      </c>
      <c r="B67" s="46" t="s">
        <v>69</v>
      </c>
      <c r="C67" s="47">
        <v>193.16</v>
      </c>
      <c r="D67" s="47">
        <v>0</v>
      </c>
      <c r="E67" s="47">
        <v>59.53</v>
      </c>
      <c r="F67" s="18"/>
      <c r="G67" s="18"/>
    </row>
    <row r="68" spans="1:7" x14ac:dyDescent="0.25">
      <c r="A68" s="43">
        <v>323</v>
      </c>
      <c r="B68" s="44" t="s">
        <v>70</v>
      </c>
      <c r="C68" s="48">
        <f>SUM(C69:C77)</f>
        <v>12115.81</v>
      </c>
      <c r="D68" s="48">
        <f>SUM(D69:D77)</f>
        <v>11021.19</v>
      </c>
      <c r="E68" s="48">
        <f>SUM(E69:E77)</f>
        <v>7484.3600000000006</v>
      </c>
      <c r="F68" s="14">
        <f>E68/C68*100</f>
        <v>61.773500905015851</v>
      </c>
      <c r="G68" s="14">
        <f>E68/D68*100</f>
        <v>67.908819283580087</v>
      </c>
    </row>
    <row r="69" spans="1:7" x14ac:dyDescent="0.25">
      <c r="A69" s="45">
        <v>3231</v>
      </c>
      <c r="B69" s="46" t="s">
        <v>71</v>
      </c>
      <c r="C69" s="47">
        <v>2039.73</v>
      </c>
      <c r="D69" s="47">
        <v>1990.84</v>
      </c>
      <c r="E69" s="47">
        <v>1469.52</v>
      </c>
      <c r="F69" s="18"/>
      <c r="G69" s="18"/>
    </row>
    <row r="70" spans="1:7" x14ac:dyDescent="0.25">
      <c r="A70" s="45">
        <v>3232</v>
      </c>
      <c r="B70" s="46" t="s">
        <v>72</v>
      </c>
      <c r="C70" s="47">
        <v>2455.9</v>
      </c>
      <c r="D70" s="47">
        <v>2002.67</v>
      </c>
      <c r="E70" s="47">
        <v>1414.84</v>
      </c>
      <c r="F70" s="18"/>
      <c r="G70" s="18"/>
    </row>
    <row r="71" spans="1:7" x14ac:dyDescent="0.25">
      <c r="A71" s="45">
        <v>3233</v>
      </c>
      <c r="B71" s="46" t="s">
        <v>73</v>
      </c>
      <c r="C71" s="47">
        <v>0</v>
      </c>
      <c r="D71" s="47">
        <v>0</v>
      </c>
      <c r="E71" s="47">
        <v>604.73</v>
      </c>
      <c r="F71" s="18"/>
      <c r="G71" s="18"/>
    </row>
    <row r="72" spans="1:7" x14ac:dyDescent="0.25">
      <c r="A72" s="45">
        <v>3234</v>
      </c>
      <c r="B72" s="46" t="s">
        <v>74</v>
      </c>
      <c r="C72" s="47">
        <v>2637.85</v>
      </c>
      <c r="D72" s="47">
        <v>2787.18</v>
      </c>
      <c r="E72" s="47">
        <v>1364.5</v>
      </c>
      <c r="F72" s="18"/>
      <c r="G72" s="18"/>
    </row>
    <row r="73" spans="1:7" x14ac:dyDescent="0.25">
      <c r="A73" s="45">
        <v>3235</v>
      </c>
      <c r="B73" s="46" t="s">
        <v>75</v>
      </c>
      <c r="C73" s="47">
        <v>883.77</v>
      </c>
      <c r="D73" s="47">
        <v>1214.42</v>
      </c>
      <c r="E73" s="47">
        <v>497.72</v>
      </c>
      <c r="F73" s="18"/>
      <c r="G73" s="18"/>
    </row>
    <row r="74" spans="1:7" x14ac:dyDescent="0.25">
      <c r="A74" s="45">
        <v>3236</v>
      </c>
      <c r="B74" s="46" t="s">
        <v>76</v>
      </c>
      <c r="C74" s="47">
        <v>1260.8699999999999</v>
      </c>
      <c r="D74" s="47">
        <v>1433.41</v>
      </c>
      <c r="E74" s="47">
        <v>173.16</v>
      </c>
      <c r="F74" s="18"/>
      <c r="G74" s="18"/>
    </row>
    <row r="75" spans="1:7" x14ac:dyDescent="0.25">
      <c r="A75" s="45">
        <v>3237</v>
      </c>
      <c r="B75" s="46" t="s">
        <v>77</v>
      </c>
      <c r="C75" s="47">
        <v>827.17</v>
      </c>
      <c r="D75" s="47">
        <v>132.72</v>
      </c>
      <c r="E75" s="47">
        <v>593.09</v>
      </c>
      <c r="F75" s="18"/>
      <c r="G75" s="18"/>
    </row>
    <row r="76" spans="1:7" x14ac:dyDescent="0.25">
      <c r="A76" s="45">
        <v>3238</v>
      </c>
      <c r="B76" s="46" t="s">
        <v>78</v>
      </c>
      <c r="C76" s="47">
        <v>1461.61</v>
      </c>
      <c r="D76" s="47">
        <v>1459.95</v>
      </c>
      <c r="E76" s="47">
        <v>826.8</v>
      </c>
      <c r="F76" s="18"/>
      <c r="G76" s="18"/>
    </row>
    <row r="77" spans="1:7" x14ac:dyDescent="0.25">
      <c r="A77" s="45">
        <v>3239</v>
      </c>
      <c r="B77" s="46" t="s">
        <v>79</v>
      </c>
      <c r="C77" s="47">
        <v>548.91</v>
      </c>
      <c r="D77" s="47">
        <v>0</v>
      </c>
      <c r="E77" s="47">
        <v>540</v>
      </c>
      <c r="F77" s="18"/>
      <c r="G77" s="18"/>
    </row>
    <row r="78" spans="1:7" ht="26.25" x14ac:dyDescent="0.25">
      <c r="A78" s="43">
        <v>329</v>
      </c>
      <c r="B78" s="44" t="s">
        <v>80</v>
      </c>
      <c r="C78" s="48">
        <f>SUM(C79:C85)</f>
        <v>18085.8</v>
      </c>
      <c r="D78" s="48">
        <f>SUM(D79:D85)</f>
        <v>19551.740000000002</v>
      </c>
      <c r="E78" s="48">
        <f>SUM(E79:E85)</f>
        <v>6737.5</v>
      </c>
      <c r="F78" s="14">
        <f>E78/C78*100</f>
        <v>37.252983003240118</v>
      </c>
      <c r="G78" s="14">
        <f>E78/D78*100</f>
        <v>34.459848586366221</v>
      </c>
    </row>
    <row r="79" spans="1:7" x14ac:dyDescent="0.25">
      <c r="A79" s="45">
        <v>3291</v>
      </c>
      <c r="B79" s="46" t="s">
        <v>81</v>
      </c>
      <c r="C79" s="47">
        <v>0</v>
      </c>
      <c r="D79" s="47">
        <v>0</v>
      </c>
      <c r="E79" s="47">
        <v>762.15</v>
      </c>
      <c r="F79" s="18"/>
      <c r="G79" s="18"/>
    </row>
    <row r="80" spans="1:7" x14ac:dyDescent="0.25">
      <c r="A80" s="45">
        <v>3292</v>
      </c>
      <c r="B80" s="46" t="s">
        <v>82</v>
      </c>
      <c r="C80" s="47">
        <v>594.86</v>
      </c>
      <c r="D80" s="47">
        <v>729.98</v>
      </c>
      <c r="E80" s="47">
        <v>0</v>
      </c>
      <c r="F80" s="18"/>
      <c r="G80" s="18"/>
    </row>
    <row r="81" spans="1:7" x14ac:dyDescent="0.25">
      <c r="A81" s="45">
        <v>3293</v>
      </c>
      <c r="B81" s="46" t="s">
        <v>83</v>
      </c>
      <c r="C81" s="47">
        <v>0</v>
      </c>
      <c r="D81" s="47">
        <v>0</v>
      </c>
      <c r="E81" s="47">
        <v>0</v>
      </c>
      <c r="F81" s="18"/>
      <c r="G81" s="18"/>
    </row>
    <row r="82" spans="1:7" x14ac:dyDescent="0.25">
      <c r="A82" s="45">
        <v>3294</v>
      </c>
      <c r="B82" s="46" t="s">
        <v>84</v>
      </c>
      <c r="C82" s="47">
        <v>66.36</v>
      </c>
      <c r="D82" s="47">
        <v>0</v>
      </c>
      <c r="E82" s="47">
        <v>53.09</v>
      </c>
      <c r="F82" s="18"/>
      <c r="G82" s="18"/>
    </row>
    <row r="83" spans="1:7" x14ac:dyDescent="0.25">
      <c r="A83" s="45">
        <v>3295</v>
      </c>
      <c r="B83" s="46" t="s">
        <v>85</v>
      </c>
      <c r="C83" s="47">
        <v>1597.32</v>
      </c>
      <c r="D83" s="47">
        <v>1725.4</v>
      </c>
      <c r="E83" s="47">
        <v>1056.53</v>
      </c>
      <c r="F83" s="18"/>
      <c r="G83" s="18"/>
    </row>
    <row r="84" spans="1:7" x14ac:dyDescent="0.25">
      <c r="A84" s="45">
        <v>3296</v>
      </c>
      <c r="B84" s="46" t="s">
        <v>86</v>
      </c>
      <c r="C84" s="47">
        <v>3286.96</v>
      </c>
      <c r="D84" s="47">
        <v>0</v>
      </c>
      <c r="E84" s="47">
        <v>0</v>
      </c>
      <c r="F84" s="18"/>
      <c r="G84" s="18"/>
    </row>
    <row r="85" spans="1:7" x14ac:dyDescent="0.25">
      <c r="A85" s="45">
        <v>3299</v>
      </c>
      <c r="B85" s="46" t="s">
        <v>80</v>
      </c>
      <c r="C85" s="50">
        <v>12540.3</v>
      </c>
      <c r="D85" s="50">
        <v>17096.36</v>
      </c>
      <c r="E85" s="50">
        <v>4865.7299999999996</v>
      </c>
      <c r="F85" s="18"/>
      <c r="G85" s="18"/>
    </row>
    <row r="86" spans="1:7" x14ac:dyDescent="0.25">
      <c r="A86" s="39">
        <v>34</v>
      </c>
      <c r="B86" s="42" t="s">
        <v>87</v>
      </c>
      <c r="C86" s="49">
        <f>C87</f>
        <v>3923.02</v>
      </c>
      <c r="D86" s="49">
        <f>D87</f>
        <v>796.34</v>
      </c>
      <c r="E86" s="49">
        <f>E87</f>
        <v>380.42</v>
      </c>
      <c r="F86" s="14">
        <f>E86/C86*100</f>
        <v>9.6971210954825615</v>
      </c>
      <c r="G86" s="14">
        <f>E86/D86*100</f>
        <v>47.771052565487103</v>
      </c>
    </row>
    <row r="87" spans="1:7" x14ac:dyDescent="0.25">
      <c r="A87" s="39">
        <v>343</v>
      </c>
      <c r="B87" s="42" t="s">
        <v>88</v>
      </c>
      <c r="C87" s="49">
        <f>C88+C89</f>
        <v>3923.02</v>
      </c>
      <c r="D87" s="49">
        <f>D88+D89</f>
        <v>796.34</v>
      </c>
      <c r="E87" s="49">
        <f>E88+E89</f>
        <v>380.42</v>
      </c>
      <c r="F87" s="14">
        <f>E87/C87*100</f>
        <v>9.6971210954825615</v>
      </c>
      <c r="G87" s="14">
        <f>E87/D87*100</f>
        <v>47.771052565487103</v>
      </c>
    </row>
    <row r="88" spans="1:7" x14ac:dyDescent="0.25">
      <c r="A88" s="45">
        <v>3431</v>
      </c>
      <c r="B88" s="46" t="s">
        <v>89</v>
      </c>
      <c r="C88" s="50">
        <v>756.48</v>
      </c>
      <c r="D88" s="50">
        <v>796.34</v>
      </c>
      <c r="E88" s="50">
        <v>380.42</v>
      </c>
      <c r="F88" s="18"/>
      <c r="G88" s="18"/>
    </row>
    <row r="89" spans="1:7" x14ac:dyDescent="0.25">
      <c r="A89" s="45">
        <v>3433</v>
      </c>
      <c r="B89" s="46" t="s">
        <v>90</v>
      </c>
      <c r="C89" s="50">
        <v>3166.54</v>
      </c>
      <c r="D89" s="50">
        <v>0</v>
      </c>
      <c r="E89" s="50">
        <v>0</v>
      </c>
      <c r="F89" s="18"/>
      <c r="G89" s="18"/>
    </row>
    <row r="90" spans="1:7" x14ac:dyDescent="0.25">
      <c r="A90" s="39">
        <v>37</v>
      </c>
      <c r="B90" s="42" t="s">
        <v>91</v>
      </c>
      <c r="C90" s="49">
        <f t="shared" ref="C90:E91" si="2">C91</f>
        <v>11214.66</v>
      </c>
      <c r="D90" s="49">
        <f t="shared" si="2"/>
        <v>11483.88</v>
      </c>
      <c r="E90" s="49">
        <f t="shared" si="2"/>
        <v>790.87</v>
      </c>
      <c r="F90" s="14">
        <f>E90/C90*100</f>
        <v>7.0521085793060152</v>
      </c>
      <c r="G90" s="14">
        <f>E90/D90*100</f>
        <v>6.8867839092710827</v>
      </c>
    </row>
    <row r="91" spans="1:7" x14ac:dyDescent="0.25">
      <c r="A91" s="43">
        <v>372</v>
      </c>
      <c r="B91" s="42" t="s">
        <v>91</v>
      </c>
      <c r="C91" s="49">
        <f t="shared" si="2"/>
        <v>11214.66</v>
      </c>
      <c r="D91" s="49">
        <f t="shared" si="2"/>
        <v>11483.88</v>
      </c>
      <c r="E91" s="49">
        <f t="shared" si="2"/>
        <v>790.87</v>
      </c>
      <c r="F91" s="14">
        <f>E91/C91*100</f>
        <v>7.0521085793060152</v>
      </c>
      <c r="G91" s="14">
        <f>E91/D91*100</f>
        <v>6.8867839092710827</v>
      </c>
    </row>
    <row r="92" spans="1:7" x14ac:dyDescent="0.25">
      <c r="A92" s="45">
        <v>3722</v>
      </c>
      <c r="B92" s="46" t="s">
        <v>92</v>
      </c>
      <c r="C92" s="47">
        <v>11214.66</v>
      </c>
      <c r="D92" s="47">
        <v>11483.88</v>
      </c>
      <c r="E92" s="47">
        <v>790.87</v>
      </c>
      <c r="F92" s="18"/>
      <c r="G92" s="18"/>
    </row>
    <row r="93" spans="1:7" x14ac:dyDescent="0.25">
      <c r="A93" s="43">
        <v>38</v>
      </c>
      <c r="B93" s="44" t="s">
        <v>54</v>
      </c>
      <c r="C93" s="48"/>
      <c r="D93" s="48"/>
      <c r="E93" s="48">
        <f>E94</f>
        <v>370.61</v>
      </c>
      <c r="F93" s="14"/>
      <c r="G93" s="14"/>
    </row>
    <row r="94" spans="1:7" x14ac:dyDescent="0.25">
      <c r="A94" s="43">
        <v>381</v>
      </c>
      <c r="B94" s="44" t="s">
        <v>38</v>
      </c>
      <c r="C94" s="48"/>
      <c r="D94" s="48"/>
      <c r="E94" s="48">
        <f>E95</f>
        <v>370.61</v>
      </c>
      <c r="F94" s="14"/>
      <c r="G94" s="14"/>
    </row>
    <row r="95" spans="1:7" x14ac:dyDescent="0.25">
      <c r="A95" s="45">
        <v>3812</v>
      </c>
      <c r="B95" s="46" t="s">
        <v>93</v>
      </c>
      <c r="C95" s="47">
        <v>0</v>
      </c>
      <c r="D95" s="47">
        <v>0</v>
      </c>
      <c r="E95" s="47">
        <v>370.61</v>
      </c>
      <c r="F95" s="18"/>
      <c r="G95" s="18"/>
    </row>
    <row r="96" spans="1:7" ht="26.25" x14ac:dyDescent="0.25">
      <c r="A96" s="39">
        <v>4</v>
      </c>
      <c r="B96" s="42" t="s">
        <v>94</v>
      </c>
      <c r="C96" s="48">
        <f>C97</f>
        <v>12135.240000000002</v>
      </c>
      <c r="D96" s="48">
        <f>D97</f>
        <v>530.89</v>
      </c>
      <c r="E96" s="48">
        <f>E97</f>
        <v>403.37</v>
      </c>
      <c r="F96" s="14">
        <f>E96/C96*100</f>
        <v>3.3239556860844939</v>
      </c>
      <c r="G96" s="14">
        <f>E96/D96*100</f>
        <v>75.979958183427826</v>
      </c>
    </row>
    <row r="97" spans="1:7" ht="26.25" x14ac:dyDescent="0.25">
      <c r="A97" s="39">
        <v>42</v>
      </c>
      <c r="B97" s="42" t="s">
        <v>95</v>
      </c>
      <c r="C97" s="48">
        <f>C98+C100+C104</f>
        <v>12135.240000000002</v>
      </c>
      <c r="D97" s="48">
        <f>D98</f>
        <v>530.89</v>
      </c>
      <c r="E97" s="48">
        <f>E98+E100+E104</f>
        <v>403.37</v>
      </c>
      <c r="F97" s="14">
        <f>E97/C97*100</f>
        <v>3.3239556860844939</v>
      </c>
      <c r="G97" s="14">
        <f>E97/D97*100</f>
        <v>75.979958183427826</v>
      </c>
    </row>
    <row r="98" spans="1:7" x14ac:dyDescent="0.25">
      <c r="A98" s="43">
        <v>421</v>
      </c>
      <c r="B98" s="44" t="s">
        <v>96</v>
      </c>
      <c r="C98" s="48">
        <f>C99</f>
        <v>0</v>
      </c>
      <c r="D98" s="48">
        <f>D100+D104</f>
        <v>530.89</v>
      </c>
      <c r="E98" s="48">
        <v>0</v>
      </c>
      <c r="F98" s="14"/>
      <c r="G98" s="14"/>
    </row>
    <row r="99" spans="1:7" x14ac:dyDescent="0.25">
      <c r="A99" s="45">
        <v>4212</v>
      </c>
      <c r="B99" s="46" t="s">
        <v>97</v>
      </c>
      <c r="C99" s="47">
        <v>0</v>
      </c>
      <c r="D99" s="47">
        <v>0</v>
      </c>
      <c r="E99" s="47">
        <v>0</v>
      </c>
      <c r="F99" s="18"/>
      <c r="G99" s="18"/>
    </row>
    <row r="100" spans="1:7" x14ac:dyDescent="0.25">
      <c r="A100" s="43">
        <v>422</v>
      </c>
      <c r="B100" s="44" t="s">
        <v>98</v>
      </c>
      <c r="C100" s="48">
        <f>C101+C102+C103</f>
        <v>10516.04</v>
      </c>
      <c r="D100" s="48">
        <f>D101+D102+D103</f>
        <v>530.89</v>
      </c>
      <c r="E100" s="48">
        <f>E101+E102+E103</f>
        <v>403.37</v>
      </c>
      <c r="F100" s="14">
        <f>E100/C100*100</f>
        <v>3.8357594683930447</v>
      </c>
      <c r="G100" s="14">
        <f>E100/D100*100</f>
        <v>75.979958183427826</v>
      </c>
    </row>
    <row r="101" spans="1:7" x14ac:dyDescent="0.25">
      <c r="A101" s="45">
        <v>4221</v>
      </c>
      <c r="B101" s="46" t="s">
        <v>99</v>
      </c>
      <c r="C101" s="47">
        <v>3238.06</v>
      </c>
      <c r="D101" s="47">
        <v>530.89</v>
      </c>
      <c r="E101" s="47">
        <v>403.37</v>
      </c>
      <c r="F101" s="18"/>
      <c r="G101" s="18"/>
    </row>
    <row r="102" spans="1:7" x14ac:dyDescent="0.25">
      <c r="A102" s="45">
        <v>4226</v>
      </c>
      <c r="B102" s="46" t="s">
        <v>100</v>
      </c>
      <c r="C102" s="47">
        <v>1583.71</v>
      </c>
      <c r="D102" s="47">
        <v>0</v>
      </c>
      <c r="E102" s="47">
        <v>0</v>
      </c>
      <c r="F102" s="18"/>
      <c r="G102" s="18"/>
    </row>
    <row r="103" spans="1:7" x14ac:dyDescent="0.25">
      <c r="A103" s="45">
        <v>4227</v>
      </c>
      <c r="B103" s="46" t="s">
        <v>101</v>
      </c>
      <c r="C103" s="47">
        <v>5694.27</v>
      </c>
      <c r="D103" s="47">
        <v>0</v>
      </c>
      <c r="E103" s="47">
        <v>0</v>
      </c>
      <c r="F103" s="18"/>
      <c r="G103" s="18"/>
    </row>
    <row r="104" spans="1:7" ht="26.25" x14ac:dyDescent="0.25">
      <c r="A104" s="43">
        <v>424</v>
      </c>
      <c r="B104" s="44" t="s">
        <v>102</v>
      </c>
      <c r="C104" s="48">
        <f>C105</f>
        <v>1619.2</v>
      </c>
      <c r="D104" s="48">
        <f>D105</f>
        <v>0</v>
      </c>
      <c r="E104" s="48">
        <f>E105</f>
        <v>0</v>
      </c>
      <c r="F104" s="14">
        <f>E104/C104*100</f>
        <v>0</v>
      </c>
      <c r="G104" s="14">
        <v>0</v>
      </c>
    </row>
    <row r="105" spans="1:7" x14ac:dyDescent="0.25">
      <c r="A105" s="45">
        <v>4241</v>
      </c>
      <c r="B105" s="46" t="s">
        <v>103</v>
      </c>
      <c r="C105" s="47">
        <v>1619.2</v>
      </c>
      <c r="D105" s="47">
        <v>0</v>
      </c>
      <c r="E105" s="47">
        <v>0</v>
      </c>
      <c r="F105" s="18"/>
      <c r="G105" s="18"/>
    </row>
    <row r="106" spans="1:7" ht="24" customHeight="1" x14ac:dyDescent="0.25">
      <c r="A106" s="51" t="s">
        <v>104</v>
      </c>
      <c r="B106" s="51"/>
      <c r="C106" s="52">
        <f>C96+C45</f>
        <v>704032.56</v>
      </c>
      <c r="D106" s="52">
        <f>D96+D45</f>
        <v>693090.46</v>
      </c>
      <c r="E106" s="52">
        <f>E45+E96</f>
        <v>349303.89999999997</v>
      </c>
      <c r="F106" s="53">
        <f>E106/C106*100</f>
        <v>49.614736568433699</v>
      </c>
      <c r="G106" s="53">
        <f>E106/D106*100</f>
        <v>50.39802452337895</v>
      </c>
    </row>
    <row r="109" spans="1:7" ht="27" customHeight="1" x14ac:dyDescent="0.25">
      <c r="A109" s="54" t="s">
        <v>105</v>
      </c>
      <c r="B109" s="55"/>
      <c r="C109" s="55"/>
      <c r="D109" s="55"/>
      <c r="E109" s="55"/>
      <c r="F109" s="55"/>
      <c r="G109" s="56"/>
    </row>
    <row r="110" spans="1:7" ht="15.75" customHeight="1" x14ac:dyDescent="0.25">
      <c r="A110" s="54" t="s">
        <v>106</v>
      </c>
      <c r="B110" s="55"/>
      <c r="C110" s="55"/>
      <c r="D110" s="55"/>
      <c r="E110" s="55"/>
      <c r="F110" s="55"/>
      <c r="G110" s="56"/>
    </row>
    <row r="111" spans="1:7" x14ac:dyDescent="0.25">
      <c r="A111" s="57" t="s">
        <v>107</v>
      </c>
      <c r="B111" s="58"/>
      <c r="C111" s="58"/>
      <c r="D111" s="58"/>
      <c r="E111" s="58"/>
      <c r="F111" s="58"/>
      <c r="G111" s="59"/>
    </row>
    <row r="112" spans="1:7" ht="51" x14ac:dyDescent="0.25">
      <c r="A112" s="31" t="s">
        <v>23</v>
      </c>
      <c r="B112" s="8" t="s">
        <v>24</v>
      </c>
      <c r="C112" s="6" t="s">
        <v>6</v>
      </c>
      <c r="D112" s="7" t="s">
        <v>7</v>
      </c>
      <c r="E112" s="6" t="s">
        <v>8</v>
      </c>
      <c r="F112" s="8" t="s">
        <v>9</v>
      </c>
      <c r="G112" s="8" t="s">
        <v>9</v>
      </c>
    </row>
    <row r="113" spans="1:9" x14ac:dyDescent="0.25">
      <c r="A113" s="11">
        <v>1</v>
      </c>
      <c r="B113" s="11">
        <v>2</v>
      </c>
      <c r="C113" s="10">
        <v>3</v>
      </c>
      <c r="D113" s="10">
        <v>5</v>
      </c>
      <c r="E113" s="10">
        <v>6</v>
      </c>
      <c r="F113" s="10" t="s">
        <v>47</v>
      </c>
      <c r="G113" s="11" t="s">
        <v>48</v>
      </c>
    </row>
    <row r="114" spans="1:9" ht="21" customHeight="1" x14ac:dyDescent="0.25">
      <c r="A114" s="37" t="s">
        <v>108</v>
      </c>
      <c r="B114" s="60"/>
      <c r="C114" s="60"/>
      <c r="D114" s="60"/>
      <c r="E114" s="60"/>
      <c r="F114" s="60"/>
      <c r="G114" s="38"/>
    </row>
    <row r="115" spans="1:9" ht="25.5" x14ac:dyDescent="0.25">
      <c r="A115" s="61">
        <v>636</v>
      </c>
      <c r="B115" s="33" t="s">
        <v>28</v>
      </c>
      <c r="C115" s="13">
        <f>C116+C117</f>
        <v>12831.35</v>
      </c>
      <c r="D115" s="13">
        <f>D116+D117</f>
        <v>19908.419999999998</v>
      </c>
      <c r="E115" s="13">
        <f>E116+E117</f>
        <v>2252.15</v>
      </c>
      <c r="F115" s="14">
        <f>E115/C115*100</f>
        <v>17.551933350738622</v>
      </c>
      <c r="G115" s="14">
        <f>E115/D115*100</f>
        <v>11.312550167215681</v>
      </c>
    </row>
    <row r="116" spans="1:9" ht="25.5" x14ac:dyDescent="0.25">
      <c r="A116" s="62">
        <v>6361</v>
      </c>
      <c r="B116" s="35" t="s">
        <v>29</v>
      </c>
      <c r="C116" s="17">
        <v>12831.35</v>
      </c>
      <c r="D116" s="17">
        <v>19908.419999999998</v>
      </c>
      <c r="E116" s="17">
        <v>2252.15</v>
      </c>
      <c r="F116" s="18">
        <f>E116/C116*100</f>
        <v>17.551933350738622</v>
      </c>
      <c r="G116" s="18">
        <f>E116/D116*100</f>
        <v>11.312550167215681</v>
      </c>
    </row>
    <row r="117" spans="1:9" ht="38.25" x14ac:dyDescent="0.25">
      <c r="A117" s="62">
        <v>6362</v>
      </c>
      <c r="B117" s="35" t="s">
        <v>30</v>
      </c>
      <c r="C117" s="17">
        <v>0</v>
      </c>
      <c r="D117" s="17">
        <v>0</v>
      </c>
      <c r="E117" s="17">
        <v>0</v>
      </c>
      <c r="F117" s="18">
        <v>0</v>
      </c>
      <c r="G117" s="18">
        <v>0</v>
      </c>
    </row>
    <row r="118" spans="1:9" x14ac:dyDescent="0.25">
      <c r="A118" s="63" t="s">
        <v>109</v>
      </c>
      <c r="B118" s="64"/>
      <c r="C118" s="13">
        <f>C115</f>
        <v>12831.35</v>
      </c>
      <c r="D118" s="13">
        <f>D115</f>
        <v>19908.419999999998</v>
      </c>
      <c r="E118" s="13">
        <f>E115</f>
        <v>2252.15</v>
      </c>
      <c r="F118" s="14">
        <f>E118/C118*100</f>
        <v>17.551933350738622</v>
      </c>
      <c r="G118" s="14">
        <f>E118/D118*100</f>
        <v>11.312550167215681</v>
      </c>
    </row>
    <row r="119" spans="1:9" x14ac:dyDescent="0.25">
      <c r="A119" s="37" t="s">
        <v>110</v>
      </c>
      <c r="B119" s="60"/>
      <c r="C119" s="60"/>
      <c r="D119" s="60"/>
      <c r="E119" s="60"/>
      <c r="F119" s="60"/>
      <c r="G119" s="38"/>
      <c r="I119" s="65"/>
    </row>
    <row r="120" spans="1:9" ht="25.5" x14ac:dyDescent="0.25">
      <c r="A120" s="61">
        <v>636</v>
      </c>
      <c r="B120" s="33" t="s">
        <v>28</v>
      </c>
      <c r="C120" s="13">
        <f>C121+C122</f>
        <v>575449.79</v>
      </c>
      <c r="D120" s="13">
        <f>D121+D122</f>
        <v>589143.27</v>
      </c>
      <c r="E120" s="13">
        <f>E121+E122</f>
        <v>305611</v>
      </c>
      <c r="F120" s="14">
        <f>E120/C120*100</f>
        <v>53.108195590791688</v>
      </c>
      <c r="G120" s="14">
        <f>E120/D120*100</f>
        <v>51.873799729563231</v>
      </c>
    </row>
    <row r="121" spans="1:9" ht="25.5" x14ac:dyDescent="0.25">
      <c r="A121" s="62">
        <v>6361</v>
      </c>
      <c r="B121" s="35" t="s">
        <v>29</v>
      </c>
      <c r="C121" s="17">
        <v>573885.53</v>
      </c>
      <c r="D121" s="17">
        <v>589143.27</v>
      </c>
      <c r="E121" s="17">
        <v>305611</v>
      </c>
      <c r="F121" s="18">
        <f>E121/C121*100</f>
        <v>53.252954469857428</v>
      </c>
      <c r="G121" s="18">
        <f>E121/D121*100</f>
        <v>51.873799729563231</v>
      </c>
    </row>
    <row r="122" spans="1:9" ht="38.25" x14ac:dyDescent="0.25">
      <c r="A122" s="62">
        <v>6362</v>
      </c>
      <c r="B122" s="35" t="s">
        <v>30</v>
      </c>
      <c r="C122" s="17">
        <v>1564.26</v>
      </c>
      <c r="D122" s="17">
        <v>0</v>
      </c>
      <c r="E122" s="17"/>
      <c r="F122" s="18">
        <f>E122/C122*100</f>
        <v>0</v>
      </c>
      <c r="G122" s="18">
        <v>0</v>
      </c>
    </row>
    <row r="123" spans="1:9" x14ac:dyDescent="0.25">
      <c r="A123" s="63" t="s">
        <v>111</v>
      </c>
      <c r="B123" s="64"/>
      <c r="C123" s="13">
        <f>C120</f>
        <v>575449.79</v>
      </c>
      <c r="D123" s="13">
        <f>D120</f>
        <v>589143.27</v>
      </c>
      <c r="E123" s="13">
        <f>E120</f>
        <v>305611</v>
      </c>
      <c r="F123" s="14">
        <f>E123/C123*100</f>
        <v>53.108195590791688</v>
      </c>
      <c r="G123" s="14">
        <f>E123/D123*100</f>
        <v>51.873799729563231</v>
      </c>
    </row>
    <row r="124" spans="1:9" x14ac:dyDescent="0.25">
      <c r="A124" s="63" t="s">
        <v>112</v>
      </c>
      <c r="B124" s="66"/>
      <c r="C124" s="66"/>
      <c r="D124" s="66"/>
      <c r="E124" s="66"/>
      <c r="F124" s="66"/>
      <c r="G124" s="67"/>
    </row>
    <row r="125" spans="1:9" x14ac:dyDescent="0.25">
      <c r="A125" s="68">
        <v>638</v>
      </c>
      <c r="B125" s="69" t="s">
        <v>31</v>
      </c>
      <c r="C125" s="13">
        <f>C126</f>
        <v>0</v>
      </c>
      <c r="D125" s="13">
        <f>D126</f>
        <v>0</v>
      </c>
      <c r="E125" s="13">
        <f>E126</f>
        <v>3243</v>
      </c>
      <c r="F125" s="70"/>
      <c r="G125" s="71"/>
    </row>
    <row r="126" spans="1:9" ht="26.25" x14ac:dyDescent="0.25">
      <c r="A126" s="68">
        <v>6381</v>
      </c>
      <c r="B126" s="72" t="s">
        <v>32</v>
      </c>
      <c r="C126" s="17">
        <v>0</v>
      </c>
      <c r="D126" s="17">
        <v>0</v>
      </c>
      <c r="E126" s="17">
        <v>3243</v>
      </c>
      <c r="F126" s="73"/>
      <c r="G126" s="18"/>
    </row>
    <row r="127" spans="1:9" x14ac:dyDescent="0.25">
      <c r="A127" s="63" t="s">
        <v>113</v>
      </c>
      <c r="B127" s="66"/>
      <c r="C127" s="66"/>
      <c r="D127" s="66"/>
      <c r="E127" s="66"/>
      <c r="F127" s="66"/>
      <c r="G127" s="67"/>
    </row>
    <row r="128" spans="1:9" x14ac:dyDescent="0.25">
      <c r="A128" s="74">
        <v>641</v>
      </c>
      <c r="B128" s="43" t="s">
        <v>33</v>
      </c>
      <c r="C128" s="43">
        <f>C129</f>
        <v>0.09</v>
      </c>
      <c r="D128" s="75">
        <v>0</v>
      </c>
      <c r="E128" s="75">
        <f>E129</f>
        <v>1.26</v>
      </c>
      <c r="F128" s="75">
        <v>0</v>
      </c>
      <c r="G128" s="75">
        <v>0</v>
      </c>
    </row>
    <row r="129" spans="1:7" ht="26.25" x14ac:dyDescent="0.25">
      <c r="A129" s="74">
        <v>6413</v>
      </c>
      <c r="B129" s="76" t="s">
        <v>114</v>
      </c>
      <c r="C129" s="45">
        <v>0.09</v>
      </c>
      <c r="D129" s="77">
        <v>0</v>
      </c>
      <c r="E129" s="77">
        <v>1.26</v>
      </c>
      <c r="F129" s="77">
        <v>0</v>
      </c>
      <c r="G129" s="77">
        <v>0</v>
      </c>
    </row>
    <row r="130" spans="1:7" x14ac:dyDescent="0.25">
      <c r="A130" s="63" t="s">
        <v>115</v>
      </c>
      <c r="B130" s="67"/>
      <c r="C130" s="43">
        <f>C128</f>
        <v>0.09</v>
      </c>
      <c r="D130" s="75">
        <v>0</v>
      </c>
      <c r="E130" s="75">
        <f>E128</f>
        <v>1.26</v>
      </c>
      <c r="F130" s="75">
        <v>0</v>
      </c>
      <c r="G130" s="75">
        <v>0</v>
      </c>
    </row>
    <row r="131" spans="1:7" x14ac:dyDescent="0.25">
      <c r="A131" s="37" t="s">
        <v>116</v>
      </c>
      <c r="B131" s="60"/>
      <c r="C131" s="60"/>
      <c r="D131" s="60"/>
      <c r="E131" s="60"/>
      <c r="F131" s="60"/>
      <c r="G131" s="38"/>
    </row>
    <row r="132" spans="1:7" x14ac:dyDescent="0.25">
      <c r="A132" s="61">
        <v>652</v>
      </c>
      <c r="B132" s="33" t="s">
        <v>35</v>
      </c>
      <c r="C132" s="13">
        <f>C133</f>
        <v>25106.5</v>
      </c>
      <c r="D132" s="13">
        <f>D133</f>
        <v>21965.63</v>
      </c>
      <c r="E132" s="13">
        <f>E133</f>
        <v>4487.32</v>
      </c>
      <c r="F132" s="14">
        <f>E132/C132*100</f>
        <v>17.873140421803118</v>
      </c>
      <c r="G132" s="14">
        <f>E132/D132*100</f>
        <v>20.428824486254204</v>
      </c>
    </row>
    <row r="133" spans="1:7" x14ac:dyDescent="0.25">
      <c r="A133" s="62">
        <v>6526</v>
      </c>
      <c r="B133" s="35" t="s">
        <v>36</v>
      </c>
      <c r="C133" s="17">
        <v>25106.5</v>
      </c>
      <c r="D133" s="17">
        <v>21965.63</v>
      </c>
      <c r="E133" s="17">
        <v>4487.32</v>
      </c>
      <c r="F133" s="18">
        <f>E133/C133*100</f>
        <v>17.873140421803118</v>
      </c>
      <c r="G133" s="18">
        <f>E133/D133*100</f>
        <v>20.428824486254204</v>
      </c>
    </row>
    <row r="134" spans="1:7" x14ac:dyDescent="0.25">
      <c r="A134" s="63" t="s">
        <v>117</v>
      </c>
      <c r="B134" s="64"/>
      <c r="C134" s="13">
        <f>C132</f>
        <v>25106.5</v>
      </c>
      <c r="D134" s="13">
        <f>D132</f>
        <v>21965.63</v>
      </c>
      <c r="E134" s="13">
        <f>E132</f>
        <v>4487.32</v>
      </c>
      <c r="F134" s="14">
        <f>E134/C134*100</f>
        <v>17.873140421803118</v>
      </c>
      <c r="G134" s="14">
        <f>E134/D134*100</f>
        <v>20.428824486254204</v>
      </c>
    </row>
    <row r="135" spans="1:7" x14ac:dyDescent="0.25">
      <c r="A135" s="37" t="s">
        <v>118</v>
      </c>
      <c r="B135" s="60"/>
      <c r="C135" s="60"/>
      <c r="D135" s="60"/>
      <c r="E135" s="60"/>
      <c r="F135" s="60"/>
      <c r="G135" s="38"/>
    </row>
    <row r="136" spans="1:7" ht="25.5" x14ac:dyDescent="0.25">
      <c r="A136" s="61">
        <v>663</v>
      </c>
      <c r="B136" s="33" t="s">
        <v>37</v>
      </c>
      <c r="C136" s="78">
        <f>C137+C138</f>
        <v>225.63</v>
      </c>
      <c r="D136" s="78">
        <f>D137+D138</f>
        <v>0</v>
      </c>
      <c r="E136" s="78">
        <f>E137+E138</f>
        <v>0</v>
      </c>
      <c r="F136" s="79">
        <f>E136/C136*100</f>
        <v>0</v>
      </c>
      <c r="G136" s="79">
        <v>0</v>
      </c>
    </row>
    <row r="137" spans="1:7" x14ac:dyDescent="0.25">
      <c r="A137" s="62">
        <v>6631</v>
      </c>
      <c r="B137" s="35" t="s">
        <v>38</v>
      </c>
      <c r="C137" s="80">
        <v>225.63</v>
      </c>
      <c r="D137" s="80">
        <v>0</v>
      </c>
      <c r="E137" s="80"/>
      <c r="F137" s="81">
        <f>E137/C137*100</f>
        <v>0</v>
      </c>
      <c r="G137" s="81">
        <v>0</v>
      </c>
    </row>
    <row r="138" spans="1:7" x14ac:dyDescent="0.25">
      <c r="A138" s="62">
        <v>6632</v>
      </c>
      <c r="B138" s="36" t="s">
        <v>39</v>
      </c>
      <c r="C138" s="80">
        <v>0</v>
      </c>
      <c r="D138" s="80">
        <v>0</v>
      </c>
      <c r="E138" s="80">
        <v>0</v>
      </c>
      <c r="F138" s="81">
        <v>0</v>
      </c>
      <c r="G138" s="81">
        <v>0</v>
      </c>
    </row>
    <row r="139" spans="1:7" x14ac:dyDescent="0.25">
      <c r="A139" s="63" t="s">
        <v>119</v>
      </c>
      <c r="B139" s="64"/>
      <c r="C139" s="78">
        <f>C136</f>
        <v>225.63</v>
      </c>
      <c r="D139" s="78">
        <f>D136</f>
        <v>0</v>
      </c>
      <c r="E139" s="78">
        <f>E136</f>
        <v>0</v>
      </c>
      <c r="F139" s="79">
        <f>E139/C139*100</f>
        <v>0</v>
      </c>
      <c r="G139" s="79">
        <v>0</v>
      </c>
    </row>
    <row r="140" spans="1:7" x14ac:dyDescent="0.25">
      <c r="A140" s="37" t="s">
        <v>120</v>
      </c>
      <c r="B140" s="60"/>
      <c r="C140" s="60"/>
      <c r="D140" s="60"/>
      <c r="E140" s="60"/>
      <c r="F140" s="60"/>
      <c r="G140" s="38"/>
    </row>
    <row r="141" spans="1:7" ht="38.25" x14ac:dyDescent="0.25">
      <c r="A141" s="61">
        <v>671</v>
      </c>
      <c r="B141" s="33" t="s">
        <v>40</v>
      </c>
      <c r="C141" s="13">
        <f>C142+C143</f>
        <v>76661.06</v>
      </c>
      <c r="D141" s="13">
        <f>D142+D143</f>
        <v>58887.79</v>
      </c>
      <c r="E141" s="13">
        <f>E142+E143</f>
        <v>36492.870000000003</v>
      </c>
      <c r="F141" s="14">
        <f>E141/C141*100</f>
        <v>47.602876871256413</v>
      </c>
      <c r="G141" s="14">
        <f>E141/D141*100</f>
        <v>61.970180915262738</v>
      </c>
    </row>
    <row r="142" spans="1:7" ht="25.5" x14ac:dyDescent="0.25">
      <c r="A142" s="62">
        <v>6711</v>
      </c>
      <c r="B142" s="35" t="s">
        <v>41</v>
      </c>
      <c r="C142" s="17">
        <v>76661.06</v>
      </c>
      <c r="D142" s="17">
        <v>58887.79</v>
      </c>
      <c r="E142" s="17">
        <v>36492.870000000003</v>
      </c>
      <c r="F142" s="18">
        <f>E142/C142*100</f>
        <v>47.602876871256413</v>
      </c>
      <c r="G142" s="18">
        <f>E142/D142*100</f>
        <v>61.970180915262738</v>
      </c>
    </row>
    <row r="143" spans="1:7" ht="38.25" x14ac:dyDescent="0.25">
      <c r="A143" s="62">
        <v>6712</v>
      </c>
      <c r="B143" s="33" t="s">
        <v>42</v>
      </c>
      <c r="C143" s="17">
        <v>0</v>
      </c>
      <c r="D143" s="17">
        <v>0</v>
      </c>
      <c r="E143" s="17">
        <v>0</v>
      </c>
      <c r="F143" s="18">
        <v>0</v>
      </c>
      <c r="G143" s="18">
        <v>0</v>
      </c>
    </row>
    <row r="144" spans="1:7" x14ac:dyDescent="0.25">
      <c r="A144" s="63" t="s">
        <v>121</v>
      </c>
      <c r="B144" s="64"/>
      <c r="C144" s="13">
        <f>C141</f>
        <v>76661.06</v>
      </c>
      <c r="D144" s="13">
        <f>D141</f>
        <v>58887.79</v>
      </c>
      <c r="E144" s="13">
        <f>E141</f>
        <v>36492.870000000003</v>
      </c>
      <c r="F144" s="14">
        <f>E144/C144*100</f>
        <v>47.602876871256413</v>
      </c>
      <c r="G144" s="14">
        <f>E144/D144*100</f>
        <v>61.970180915262738</v>
      </c>
    </row>
    <row r="145" spans="1:7" x14ac:dyDescent="0.25">
      <c r="A145" s="68"/>
      <c r="B145" s="82" t="s">
        <v>122</v>
      </c>
      <c r="C145" s="66"/>
      <c r="D145" s="66"/>
      <c r="E145" s="66"/>
      <c r="F145" s="66"/>
      <c r="G145" s="67"/>
    </row>
    <row r="146" spans="1:7" ht="26.25" x14ac:dyDescent="0.25">
      <c r="A146" s="83">
        <v>721</v>
      </c>
      <c r="B146" s="84" t="s">
        <v>123</v>
      </c>
      <c r="C146" s="75">
        <f>C147</f>
        <v>639.52</v>
      </c>
      <c r="D146" s="75">
        <f>D147</f>
        <v>530.89</v>
      </c>
      <c r="E146" s="75">
        <f>E147</f>
        <v>97.16</v>
      </c>
      <c r="F146" s="18">
        <f>E146/C146*100</f>
        <v>15.192644483362521</v>
      </c>
      <c r="G146" s="18">
        <f>E146/D146*100</f>
        <v>18.301343027745862</v>
      </c>
    </row>
    <row r="147" spans="1:7" x14ac:dyDescent="0.25">
      <c r="A147" s="85">
        <v>7211</v>
      </c>
      <c r="B147" s="86" t="s">
        <v>124</v>
      </c>
      <c r="C147" s="87">
        <v>639.52</v>
      </c>
      <c r="D147" s="87">
        <v>530.89</v>
      </c>
      <c r="E147" s="87">
        <v>97.16</v>
      </c>
      <c r="F147" s="88">
        <f>E147/C147*100</f>
        <v>15.192644483362521</v>
      </c>
      <c r="G147" s="88">
        <f>G146</f>
        <v>18.301343027745862</v>
      </c>
    </row>
    <row r="148" spans="1:7" x14ac:dyDescent="0.25">
      <c r="A148" s="85"/>
      <c r="B148" s="89" t="s">
        <v>125</v>
      </c>
      <c r="C148" s="90">
        <f>C146</f>
        <v>639.52</v>
      </c>
      <c r="D148" s="90">
        <f>D146</f>
        <v>530.89</v>
      </c>
      <c r="E148" s="90">
        <f>E146</f>
        <v>97.16</v>
      </c>
      <c r="F148" s="88">
        <f>F146</f>
        <v>15.192644483362521</v>
      </c>
      <c r="G148" s="88">
        <f>G146</f>
        <v>18.301343027745862</v>
      </c>
    </row>
    <row r="149" spans="1:7" ht="19.5" customHeight="1" x14ac:dyDescent="0.25">
      <c r="A149" s="91" t="s">
        <v>44</v>
      </c>
      <c r="B149" s="92"/>
      <c r="C149" s="93">
        <f>C118+C123+C130+C134+C139+C144+C148</f>
        <v>690913.94</v>
      </c>
      <c r="D149" s="90">
        <f>D118+D123+D130+D134+D139+D144+D148</f>
        <v>690436.00000000012</v>
      </c>
      <c r="E149" s="93">
        <f>E118+E123+E125+E130+E134+E139+E144+E148</f>
        <v>352184.76</v>
      </c>
      <c r="F149" s="94">
        <f>E149/C149*100</f>
        <v>50.973752244744119</v>
      </c>
      <c r="G149" s="94">
        <f>E149/D149*100</f>
        <v>51.0090377674397</v>
      </c>
    </row>
    <row r="150" spans="1:7" x14ac:dyDescent="0.25">
      <c r="A150" s="57" t="s">
        <v>45</v>
      </c>
      <c r="B150" s="58"/>
      <c r="C150" s="58"/>
      <c r="D150" s="58"/>
      <c r="E150" s="58"/>
      <c r="F150" s="58"/>
      <c r="G150" s="59"/>
    </row>
    <row r="151" spans="1:7" ht="51" x14ac:dyDescent="0.25">
      <c r="A151" s="31" t="s">
        <v>46</v>
      </c>
      <c r="B151" s="8" t="s">
        <v>24</v>
      </c>
      <c r="C151" s="6" t="s">
        <v>6</v>
      </c>
      <c r="D151" s="7" t="s">
        <v>7</v>
      </c>
      <c r="E151" s="6" t="s">
        <v>8</v>
      </c>
      <c r="F151" s="8" t="s">
        <v>9</v>
      </c>
      <c r="G151" s="8" t="s">
        <v>9</v>
      </c>
    </row>
    <row r="152" spans="1:7" x14ac:dyDescent="0.25">
      <c r="A152" s="11">
        <v>1</v>
      </c>
      <c r="B152" s="11">
        <v>2</v>
      </c>
      <c r="C152" s="10">
        <v>3</v>
      </c>
      <c r="D152" s="10">
        <v>5</v>
      </c>
      <c r="E152" s="10">
        <v>6</v>
      </c>
      <c r="F152" s="10" t="s">
        <v>47</v>
      </c>
      <c r="G152" s="11" t="s">
        <v>48</v>
      </c>
    </row>
    <row r="153" spans="1:7" x14ac:dyDescent="0.25">
      <c r="A153" s="37" t="s">
        <v>120</v>
      </c>
      <c r="B153" s="60"/>
      <c r="C153" s="60"/>
      <c r="D153" s="60"/>
      <c r="E153" s="60"/>
      <c r="F153" s="60"/>
      <c r="G153" s="38"/>
    </row>
    <row r="154" spans="1:7" ht="12.75" customHeight="1" x14ac:dyDescent="0.25">
      <c r="A154" s="95" t="s">
        <v>126</v>
      </c>
      <c r="B154" s="96"/>
      <c r="C154" s="96"/>
      <c r="D154" s="96"/>
      <c r="E154" s="96"/>
      <c r="F154" s="96"/>
      <c r="G154" s="97"/>
    </row>
    <row r="155" spans="1:7" ht="12.75" customHeight="1" x14ac:dyDescent="0.25">
      <c r="A155" s="95" t="s">
        <v>127</v>
      </c>
      <c r="B155" s="96"/>
      <c r="C155" s="96"/>
      <c r="D155" s="96"/>
      <c r="E155" s="96"/>
      <c r="F155" s="96"/>
      <c r="G155" s="97"/>
    </row>
    <row r="156" spans="1:7" ht="26.25" customHeight="1" x14ac:dyDescent="0.25">
      <c r="A156" s="95" t="s">
        <v>128</v>
      </c>
      <c r="B156" s="96"/>
      <c r="C156" s="49">
        <f t="shared" ref="C156:E159" si="3">C157</f>
        <v>1753.6</v>
      </c>
      <c r="D156" s="49">
        <f t="shared" si="3"/>
        <v>1529.67</v>
      </c>
      <c r="E156" s="49">
        <f t="shared" si="3"/>
        <v>790.87</v>
      </c>
      <c r="F156" s="79">
        <f>E156/C156*100</f>
        <v>45.099794708029201</v>
      </c>
      <c r="G156" s="79">
        <f>E156/D156*100</f>
        <v>51.702001085201374</v>
      </c>
    </row>
    <row r="157" spans="1:7" ht="27" customHeight="1" x14ac:dyDescent="0.25">
      <c r="A157" s="95" t="s">
        <v>129</v>
      </c>
      <c r="B157" s="96"/>
      <c r="C157" s="49">
        <f t="shared" si="3"/>
        <v>1753.6</v>
      </c>
      <c r="D157" s="49">
        <f t="shared" si="3"/>
        <v>1529.67</v>
      </c>
      <c r="E157" s="49">
        <f t="shared" si="3"/>
        <v>790.87</v>
      </c>
      <c r="F157" s="79">
        <f>E157/C157*100</f>
        <v>45.099794708029201</v>
      </c>
      <c r="G157" s="79">
        <f>E157/D157*100</f>
        <v>51.702001085201374</v>
      </c>
    </row>
    <row r="158" spans="1:7" x14ac:dyDescent="0.25">
      <c r="A158" s="39">
        <v>3</v>
      </c>
      <c r="B158" s="42" t="s">
        <v>130</v>
      </c>
      <c r="C158" s="49">
        <f t="shared" si="3"/>
        <v>1753.6</v>
      </c>
      <c r="D158" s="49">
        <f t="shared" si="3"/>
        <v>1529.67</v>
      </c>
      <c r="E158" s="49">
        <f t="shared" si="3"/>
        <v>790.87</v>
      </c>
      <c r="F158" s="79">
        <f>E158/C158*100</f>
        <v>45.099794708029201</v>
      </c>
      <c r="G158" s="79">
        <f>E158/D158*100</f>
        <v>51.702001085201374</v>
      </c>
    </row>
    <row r="159" spans="1:7" x14ac:dyDescent="0.25">
      <c r="A159" s="39">
        <v>37</v>
      </c>
      <c r="B159" s="42" t="s">
        <v>91</v>
      </c>
      <c r="C159" s="49">
        <f t="shared" si="3"/>
        <v>1753.6</v>
      </c>
      <c r="D159" s="49">
        <f t="shared" si="3"/>
        <v>1529.67</v>
      </c>
      <c r="E159" s="49">
        <f t="shared" si="3"/>
        <v>790.87</v>
      </c>
      <c r="F159" s="79">
        <f>E159/C159*100</f>
        <v>45.099794708029201</v>
      </c>
      <c r="G159" s="79">
        <f>E159/D159*100</f>
        <v>51.702001085201374</v>
      </c>
    </row>
    <row r="160" spans="1:7" x14ac:dyDescent="0.25">
      <c r="A160" s="39">
        <v>372</v>
      </c>
      <c r="B160" s="42" t="s">
        <v>91</v>
      </c>
      <c r="C160" s="48">
        <f>SUM(C161:C162)</f>
        <v>1753.6</v>
      </c>
      <c r="D160" s="48">
        <f>SUM(D161:D162)</f>
        <v>1529.67</v>
      </c>
      <c r="E160" s="48">
        <f>SUM(E161:E162)</f>
        <v>790.87</v>
      </c>
      <c r="F160" s="79">
        <f>E160/C160*100</f>
        <v>45.099794708029201</v>
      </c>
      <c r="G160" s="79">
        <f>E160/D160*100</f>
        <v>51.702001085201374</v>
      </c>
    </row>
    <row r="161" spans="1:7" x14ac:dyDescent="0.25">
      <c r="A161" s="45">
        <v>3722</v>
      </c>
      <c r="B161" s="46" t="s">
        <v>131</v>
      </c>
      <c r="C161" s="47">
        <v>786.42</v>
      </c>
      <c r="D161" s="47">
        <v>690.87</v>
      </c>
      <c r="E161" s="47">
        <v>790.87</v>
      </c>
      <c r="F161" s="81"/>
      <c r="G161" s="81"/>
    </row>
    <row r="162" spans="1:7" x14ac:dyDescent="0.25">
      <c r="A162" s="45">
        <v>3722</v>
      </c>
      <c r="B162" s="46" t="s">
        <v>132</v>
      </c>
      <c r="C162" s="47">
        <v>967.18</v>
      </c>
      <c r="D162" s="47">
        <v>838.8</v>
      </c>
      <c r="E162" s="47"/>
      <c r="F162" s="81"/>
      <c r="G162" s="81"/>
    </row>
    <row r="163" spans="1:7" ht="12.75" customHeight="1" x14ac:dyDescent="0.25">
      <c r="A163" s="95" t="s">
        <v>133</v>
      </c>
      <c r="B163" s="96"/>
      <c r="C163" s="96"/>
      <c r="D163" s="96"/>
      <c r="E163" s="96"/>
      <c r="F163" s="96"/>
      <c r="G163" s="97"/>
    </row>
    <row r="164" spans="1:7" ht="12.75" customHeight="1" x14ac:dyDescent="0.25">
      <c r="A164" s="95" t="s">
        <v>134</v>
      </c>
      <c r="B164" s="96"/>
      <c r="C164" s="96"/>
      <c r="D164" s="96"/>
      <c r="E164" s="96"/>
      <c r="F164" s="96"/>
      <c r="G164" s="97"/>
    </row>
    <row r="165" spans="1:7" ht="12.75" customHeight="1" x14ac:dyDescent="0.25">
      <c r="A165" s="98" t="s">
        <v>135</v>
      </c>
      <c r="B165" s="99"/>
      <c r="C165" s="99"/>
      <c r="D165" s="99"/>
      <c r="E165" s="99"/>
      <c r="F165" s="99"/>
      <c r="G165" s="100"/>
    </row>
    <row r="166" spans="1:7" ht="36.75" customHeight="1" x14ac:dyDescent="0.25">
      <c r="A166" s="95" t="s">
        <v>136</v>
      </c>
      <c r="B166" s="96"/>
      <c r="C166" s="41">
        <f>C167+C199</f>
        <v>30464.33</v>
      </c>
      <c r="D166" s="41">
        <f>D167+D199</f>
        <v>25463.100000000002</v>
      </c>
      <c r="E166" s="41">
        <f>E167+E199</f>
        <v>10243.529999999999</v>
      </c>
      <c r="F166" s="14">
        <f>E166/C166*100</f>
        <v>33.624668587820572</v>
      </c>
      <c r="G166" s="14">
        <f>E166/D166*100</f>
        <v>40.228919495269615</v>
      </c>
    </row>
    <row r="167" spans="1:7" x14ac:dyDescent="0.25">
      <c r="A167" s="101" t="s">
        <v>137</v>
      </c>
      <c r="B167" s="102"/>
      <c r="C167" s="41">
        <f>C168</f>
        <v>26470.81</v>
      </c>
      <c r="D167" s="41">
        <f>D168</f>
        <v>21469.58</v>
      </c>
      <c r="E167" s="41">
        <f>E168</f>
        <v>8557.159999999998</v>
      </c>
      <c r="F167" s="14">
        <f>E167/C167*100</f>
        <v>32.326778062325999</v>
      </c>
      <c r="G167" s="14">
        <f>E167/D167*100</f>
        <v>39.857137400917935</v>
      </c>
    </row>
    <row r="168" spans="1:7" x14ac:dyDescent="0.25">
      <c r="A168" s="39">
        <v>3</v>
      </c>
      <c r="B168" s="40" t="s">
        <v>16</v>
      </c>
      <c r="C168" s="41">
        <f>C169+C195</f>
        <v>26470.81</v>
      </c>
      <c r="D168" s="41">
        <f>D169+D195</f>
        <v>21469.58</v>
      </c>
      <c r="E168" s="41">
        <f>E169+E195</f>
        <v>8557.159999999998</v>
      </c>
      <c r="F168" s="14">
        <f>E168/C168*100</f>
        <v>32.326778062325999</v>
      </c>
      <c r="G168" s="14">
        <f>E168/D168*100</f>
        <v>39.857137400917935</v>
      </c>
    </row>
    <row r="169" spans="1:7" x14ac:dyDescent="0.25">
      <c r="A169" s="39">
        <v>32</v>
      </c>
      <c r="B169" s="42" t="s">
        <v>57</v>
      </c>
      <c r="C169" s="49">
        <f>C170+C174+C179+C188</f>
        <v>25714.33</v>
      </c>
      <c r="D169" s="49">
        <f>D170+D174+D179+D188</f>
        <v>20673.240000000002</v>
      </c>
      <c r="E169" s="49">
        <f>E170+E174+E179+E188</f>
        <v>8176.7399999999989</v>
      </c>
      <c r="F169" s="14">
        <f>E169/C169*100</f>
        <v>31.798378569459125</v>
      </c>
      <c r="G169" s="14">
        <f>E169/D169*100</f>
        <v>39.552290787510799</v>
      </c>
    </row>
    <row r="170" spans="1:7" x14ac:dyDescent="0.25">
      <c r="A170" s="43">
        <v>321</v>
      </c>
      <c r="B170" s="44" t="s">
        <v>58</v>
      </c>
      <c r="C170" s="48">
        <f>SUM(C171:C173)</f>
        <v>1373.1299999999999</v>
      </c>
      <c r="D170" s="48">
        <f>SUM(D171:D173)</f>
        <v>1659.04</v>
      </c>
      <c r="E170" s="48">
        <f>SUM(E171:E173)</f>
        <v>820.02</v>
      </c>
      <c r="F170" s="14">
        <f>E170/C170*100</f>
        <v>59.719036070874573</v>
      </c>
      <c r="G170" s="14">
        <f>E170/D170*100</f>
        <v>49.427379689458967</v>
      </c>
    </row>
    <row r="171" spans="1:7" x14ac:dyDescent="0.25">
      <c r="A171" s="45">
        <v>3211</v>
      </c>
      <c r="B171" s="46" t="s">
        <v>59</v>
      </c>
      <c r="C171" s="47">
        <v>1286.8599999999999</v>
      </c>
      <c r="D171" s="47">
        <v>1327.23</v>
      </c>
      <c r="E171" s="47">
        <v>787.22</v>
      </c>
      <c r="F171" s="18"/>
      <c r="G171" s="18"/>
    </row>
    <row r="172" spans="1:7" x14ac:dyDescent="0.25">
      <c r="A172" s="45">
        <v>3213</v>
      </c>
      <c r="B172" s="46" t="s">
        <v>61</v>
      </c>
      <c r="C172" s="47">
        <v>86.27</v>
      </c>
      <c r="D172" s="47">
        <v>265.45</v>
      </c>
      <c r="E172" s="47">
        <v>0</v>
      </c>
      <c r="F172" s="18"/>
      <c r="G172" s="18"/>
    </row>
    <row r="173" spans="1:7" x14ac:dyDescent="0.25">
      <c r="A173" s="45">
        <v>3214</v>
      </c>
      <c r="B173" s="46" t="s">
        <v>62</v>
      </c>
      <c r="C173" s="47">
        <v>0</v>
      </c>
      <c r="D173" s="47">
        <v>66.36</v>
      </c>
      <c r="E173" s="47">
        <v>32.799999999999997</v>
      </c>
      <c r="F173" s="18"/>
      <c r="G173" s="18"/>
    </row>
    <row r="174" spans="1:7" x14ac:dyDescent="0.25">
      <c r="A174" s="43">
        <v>322</v>
      </c>
      <c r="B174" s="44" t="s">
        <v>63</v>
      </c>
      <c r="C174" s="48">
        <f>SUM(C175:C178)</f>
        <v>16742</v>
      </c>
      <c r="D174" s="48">
        <f>SUM(D175:D178)</f>
        <v>10352.369999999999</v>
      </c>
      <c r="E174" s="48">
        <f>SUM(E175:E178)</f>
        <v>4029.87</v>
      </c>
      <c r="F174" s="14">
        <f>E174/C174*100</f>
        <v>24.070421693943373</v>
      </c>
      <c r="G174" s="14">
        <f>E174/D174*100</f>
        <v>38.927028303663803</v>
      </c>
    </row>
    <row r="175" spans="1:7" x14ac:dyDescent="0.25">
      <c r="A175" s="45">
        <v>3221</v>
      </c>
      <c r="B175" s="46" t="s">
        <v>64</v>
      </c>
      <c r="C175" s="47">
        <v>4951.4399999999996</v>
      </c>
      <c r="D175" s="47">
        <v>1592.67</v>
      </c>
      <c r="E175" s="47">
        <v>136.97999999999999</v>
      </c>
      <c r="F175" s="18"/>
      <c r="G175" s="18"/>
    </row>
    <row r="176" spans="1:7" x14ac:dyDescent="0.25">
      <c r="A176" s="45">
        <v>3223</v>
      </c>
      <c r="B176" s="46" t="s">
        <v>66</v>
      </c>
      <c r="C176" s="47">
        <v>10993.52</v>
      </c>
      <c r="D176" s="47">
        <v>8626.98</v>
      </c>
      <c r="E176" s="47">
        <v>3892.89</v>
      </c>
      <c r="F176" s="18"/>
      <c r="G176" s="18"/>
    </row>
    <row r="177" spans="1:7" x14ac:dyDescent="0.25">
      <c r="A177" s="45">
        <v>3225</v>
      </c>
      <c r="B177" s="46" t="s">
        <v>68</v>
      </c>
      <c r="C177" s="47">
        <v>603.88</v>
      </c>
      <c r="D177" s="47">
        <v>132.72</v>
      </c>
      <c r="E177" s="47">
        <v>0</v>
      </c>
      <c r="F177" s="18"/>
      <c r="G177" s="18"/>
    </row>
    <row r="178" spans="1:7" x14ac:dyDescent="0.25">
      <c r="A178" s="45">
        <v>3227</v>
      </c>
      <c r="B178" s="46" t="s">
        <v>69</v>
      </c>
      <c r="C178" s="47">
        <v>193.16</v>
      </c>
      <c r="D178" s="47">
        <v>0</v>
      </c>
      <c r="E178" s="47">
        <v>0</v>
      </c>
      <c r="F178" s="18"/>
      <c r="G178" s="18"/>
    </row>
    <row r="179" spans="1:7" x14ac:dyDescent="0.25">
      <c r="A179" s="43">
        <v>323</v>
      </c>
      <c r="B179" s="44" t="s">
        <v>70</v>
      </c>
      <c r="C179" s="48">
        <f>SUM(C180:C187)</f>
        <v>6981.8199999999988</v>
      </c>
      <c r="D179" s="48">
        <f>SUM(D180:D187)</f>
        <v>8487.630000000001</v>
      </c>
      <c r="E179" s="48">
        <f>SUM(E180:E187)</f>
        <v>3250.0299999999997</v>
      </c>
      <c r="F179" s="14">
        <f>E179/C179*100</f>
        <v>46.54989673179773</v>
      </c>
      <c r="G179" s="14">
        <f>E179/D179*100</f>
        <v>38.291372267641258</v>
      </c>
    </row>
    <row r="180" spans="1:7" x14ac:dyDescent="0.25">
      <c r="A180" s="45">
        <v>3231</v>
      </c>
      <c r="B180" s="46" t="s">
        <v>71</v>
      </c>
      <c r="C180" s="47">
        <v>1202.97</v>
      </c>
      <c r="D180" s="47">
        <v>1459.95</v>
      </c>
      <c r="E180" s="47">
        <v>618.79999999999995</v>
      </c>
      <c r="F180" s="18"/>
      <c r="G180" s="18"/>
    </row>
    <row r="181" spans="1:7" x14ac:dyDescent="0.25">
      <c r="A181" s="45">
        <v>3233</v>
      </c>
      <c r="B181" s="46" t="s">
        <v>73</v>
      </c>
      <c r="C181" s="47">
        <v>0</v>
      </c>
      <c r="D181" s="47">
        <v>0</v>
      </c>
      <c r="E181" s="47">
        <v>0</v>
      </c>
      <c r="F181" s="18"/>
      <c r="G181" s="18"/>
    </row>
    <row r="182" spans="1:7" x14ac:dyDescent="0.25">
      <c r="A182" s="45">
        <v>3234</v>
      </c>
      <c r="B182" s="46" t="s">
        <v>74</v>
      </c>
      <c r="C182" s="47">
        <v>2637.85</v>
      </c>
      <c r="D182" s="47">
        <v>2787.18</v>
      </c>
      <c r="E182" s="47">
        <v>1364.5</v>
      </c>
      <c r="F182" s="18"/>
      <c r="G182" s="18"/>
    </row>
    <row r="183" spans="1:7" x14ac:dyDescent="0.25">
      <c r="A183" s="45">
        <v>3235</v>
      </c>
      <c r="B183" s="46" t="s">
        <v>75</v>
      </c>
      <c r="C183" s="47">
        <v>843.95</v>
      </c>
      <c r="D183" s="47">
        <v>1214.42</v>
      </c>
      <c r="E183" s="47">
        <v>497.72</v>
      </c>
      <c r="F183" s="18"/>
      <c r="G183" s="18"/>
    </row>
    <row r="184" spans="1:7" x14ac:dyDescent="0.25">
      <c r="A184" s="45">
        <v>3236</v>
      </c>
      <c r="B184" s="46" t="s">
        <v>76</v>
      </c>
      <c r="C184" s="47">
        <v>683.19</v>
      </c>
      <c r="D184" s="47">
        <v>1433.41</v>
      </c>
      <c r="E184" s="47">
        <v>0</v>
      </c>
      <c r="F184" s="18"/>
      <c r="G184" s="18"/>
    </row>
    <row r="185" spans="1:7" x14ac:dyDescent="0.25">
      <c r="A185" s="45">
        <v>3237</v>
      </c>
      <c r="B185" s="46" t="s">
        <v>77</v>
      </c>
      <c r="C185" s="47">
        <v>124.43</v>
      </c>
      <c r="D185" s="47">
        <v>132.72</v>
      </c>
      <c r="E185" s="47">
        <v>62.21</v>
      </c>
      <c r="F185" s="18"/>
      <c r="G185" s="18"/>
    </row>
    <row r="186" spans="1:7" x14ac:dyDescent="0.25">
      <c r="A186" s="45">
        <v>3238</v>
      </c>
      <c r="B186" s="46" t="s">
        <v>78</v>
      </c>
      <c r="C186" s="47">
        <v>1461.61</v>
      </c>
      <c r="D186" s="47">
        <v>1459.95</v>
      </c>
      <c r="E186" s="47">
        <v>706.8</v>
      </c>
      <c r="F186" s="18"/>
      <c r="G186" s="18"/>
    </row>
    <row r="187" spans="1:7" x14ac:dyDescent="0.25">
      <c r="A187" s="45">
        <v>3239</v>
      </c>
      <c r="B187" s="46" t="s">
        <v>79</v>
      </c>
      <c r="C187" s="47">
        <v>27.82</v>
      </c>
      <c r="D187" s="47">
        <v>0</v>
      </c>
      <c r="E187" s="47">
        <v>0</v>
      </c>
      <c r="F187" s="18"/>
      <c r="G187" s="18"/>
    </row>
    <row r="188" spans="1:7" ht="26.25" x14ac:dyDescent="0.25">
      <c r="A188" s="43">
        <v>329</v>
      </c>
      <c r="B188" s="44" t="s">
        <v>80</v>
      </c>
      <c r="C188" s="48">
        <f>SUM(C189:C194)</f>
        <v>617.38</v>
      </c>
      <c r="D188" s="48">
        <f>SUM(D189:D194)</f>
        <v>174.2</v>
      </c>
      <c r="E188" s="48">
        <f>SUM(E189:E194)</f>
        <v>76.819999999999993</v>
      </c>
      <c r="F188" s="14">
        <f>E188/C188*100</f>
        <v>12.442903884155625</v>
      </c>
      <c r="G188" s="14">
        <f>E188/D188*100</f>
        <v>44.098737083811713</v>
      </c>
    </row>
    <row r="189" spans="1:7" x14ac:dyDescent="0.25">
      <c r="A189" s="45">
        <v>3292</v>
      </c>
      <c r="B189" s="46" t="s">
        <v>82</v>
      </c>
      <c r="C189" s="47">
        <v>0</v>
      </c>
      <c r="D189" s="47">
        <v>0</v>
      </c>
      <c r="E189" s="47">
        <v>0</v>
      </c>
      <c r="F189" s="18"/>
      <c r="G189" s="18"/>
    </row>
    <row r="190" spans="1:7" x14ac:dyDescent="0.25">
      <c r="A190" s="45">
        <v>3293</v>
      </c>
      <c r="B190" s="46" t="s">
        <v>83</v>
      </c>
      <c r="C190" s="47">
        <v>0</v>
      </c>
      <c r="D190" s="47">
        <v>0</v>
      </c>
      <c r="E190" s="47">
        <v>0</v>
      </c>
      <c r="F190" s="18"/>
      <c r="G190" s="18"/>
    </row>
    <row r="191" spans="1:7" x14ac:dyDescent="0.25">
      <c r="A191" s="45">
        <v>3294</v>
      </c>
      <c r="B191" s="46" t="s">
        <v>84</v>
      </c>
      <c r="C191" s="47">
        <v>53.09</v>
      </c>
      <c r="D191" s="47">
        <v>0</v>
      </c>
      <c r="E191" s="47">
        <v>0</v>
      </c>
      <c r="F191" s="18"/>
      <c r="G191" s="18"/>
    </row>
    <row r="192" spans="1:7" x14ac:dyDescent="0.25">
      <c r="A192" s="45">
        <v>3295</v>
      </c>
      <c r="B192" s="46" t="s">
        <v>85</v>
      </c>
      <c r="C192" s="47">
        <v>115.8</v>
      </c>
      <c r="D192" s="47">
        <v>66.36</v>
      </c>
      <c r="E192" s="47">
        <v>0</v>
      </c>
      <c r="F192" s="18"/>
      <c r="G192" s="18"/>
    </row>
    <row r="193" spans="1:7" x14ac:dyDescent="0.25">
      <c r="A193" s="45">
        <v>3296</v>
      </c>
      <c r="B193" s="46" t="s">
        <v>86</v>
      </c>
      <c r="C193" s="47">
        <v>0</v>
      </c>
      <c r="D193" s="47">
        <v>0</v>
      </c>
      <c r="E193" s="47">
        <v>0</v>
      </c>
      <c r="F193" s="18"/>
      <c r="G193" s="18"/>
    </row>
    <row r="194" spans="1:7" x14ac:dyDescent="0.25">
      <c r="A194" s="45">
        <v>3299</v>
      </c>
      <c r="B194" s="46" t="s">
        <v>80</v>
      </c>
      <c r="C194" s="47">
        <v>448.49</v>
      </c>
      <c r="D194" s="47">
        <v>107.84</v>
      </c>
      <c r="E194" s="47">
        <v>76.819999999999993</v>
      </c>
      <c r="F194" s="18"/>
      <c r="G194" s="18"/>
    </row>
    <row r="195" spans="1:7" x14ac:dyDescent="0.25">
      <c r="A195" s="39">
        <v>34</v>
      </c>
      <c r="B195" s="42" t="s">
        <v>87</v>
      </c>
      <c r="C195" s="49">
        <f t="shared" ref="C195:E196" si="4">C196</f>
        <v>756.48</v>
      </c>
      <c r="D195" s="49">
        <f t="shared" si="4"/>
        <v>796.34</v>
      </c>
      <c r="E195" s="49">
        <f t="shared" si="4"/>
        <v>380.42</v>
      </c>
      <c r="F195" s="14">
        <f>E195/C195*100</f>
        <v>50.288176818950937</v>
      </c>
      <c r="G195" s="14">
        <f>E195/D195*100</f>
        <v>47.771052565487103</v>
      </c>
    </row>
    <row r="196" spans="1:7" x14ac:dyDescent="0.25">
      <c r="A196" s="43">
        <v>343</v>
      </c>
      <c r="B196" s="44" t="s">
        <v>88</v>
      </c>
      <c r="C196" s="49">
        <f t="shared" si="4"/>
        <v>756.48</v>
      </c>
      <c r="D196" s="49">
        <v>796.34</v>
      </c>
      <c r="E196" s="49">
        <f t="shared" si="4"/>
        <v>380.42</v>
      </c>
      <c r="F196" s="14">
        <f>E196/C196*100</f>
        <v>50.288176818950937</v>
      </c>
      <c r="G196" s="14">
        <f>E196/D196*100</f>
        <v>47.771052565487103</v>
      </c>
    </row>
    <row r="197" spans="1:7" x14ac:dyDescent="0.25">
      <c r="A197" s="45">
        <v>3431</v>
      </c>
      <c r="B197" s="46" t="s">
        <v>89</v>
      </c>
      <c r="C197" s="50">
        <v>756.48</v>
      </c>
      <c r="D197" s="50">
        <v>5700</v>
      </c>
      <c r="E197" s="50">
        <v>380.42</v>
      </c>
      <c r="F197" s="18"/>
      <c r="G197" s="18"/>
    </row>
    <row r="198" spans="1:7" ht="25.5" customHeight="1" x14ac:dyDescent="0.25">
      <c r="A198" s="95" t="s">
        <v>138</v>
      </c>
      <c r="B198" s="96"/>
      <c r="C198" s="41">
        <f t="shared" ref="C198:E199" si="5">C199</f>
        <v>3993.52</v>
      </c>
      <c r="D198" s="41">
        <f t="shared" si="5"/>
        <v>3993.52</v>
      </c>
      <c r="E198" s="41">
        <f t="shared" si="5"/>
        <v>1686.37</v>
      </c>
      <c r="F198" s="14">
        <f>E198/C198*100</f>
        <v>42.227658807267773</v>
      </c>
      <c r="G198" s="14">
        <f>E198/D198*100</f>
        <v>42.227658807267773</v>
      </c>
    </row>
    <row r="199" spans="1:7" x14ac:dyDescent="0.25">
      <c r="A199" s="39">
        <v>3</v>
      </c>
      <c r="B199" s="40" t="s">
        <v>16</v>
      </c>
      <c r="C199" s="41">
        <f t="shared" si="5"/>
        <v>3993.52</v>
      </c>
      <c r="D199" s="41">
        <f t="shared" si="5"/>
        <v>3993.52</v>
      </c>
      <c r="E199" s="41">
        <f t="shared" si="5"/>
        <v>1686.37</v>
      </c>
      <c r="F199" s="14">
        <f>E199/C199*100</f>
        <v>42.227658807267773</v>
      </c>
      <c r="G199" s="14">
        <f>E199/D199*100</f>
        <v>42.227658807267773</v>
      </c>
    </row>
    <row r="200" spans="1:7" x14ac:dyDescent="0.25">
      <c r="A200" s="39">
        <v>32</v>
      </c>
      <c r="B200" s="42" t="s">
        <v>57</v>
      </c>
      <c r="C200" s="49">
        <f>C201+C203</f>
        <v>3993.52</v>
      </c>
      <c r="D200" s="49">
        <f>D201+D203</f>
        <v>3993.52</v>
      </c>
      <c r="E200" s="49">
        <f>E201+E203</f>
        <v>1686.37</v>
      </c>
      <c r="F200" s="14">
        <f>E200/C200*100</f>
        <v>42.227658807267773</v>
      </c>
      <c r="G200" s="14">
        <f>E200/D200*100</f>
        <v>42.227658807267773</v>
      </c>
    </row>
    <row r="201" spans="1:7" x14ac:dyDescent="0.25">
      <c r="A201" s="43">
        <v>322</v>
      </c>
      <c r="B201" s="44" t="s">
        <v>63</v>
      </c>
      <c r="C201" s="49">
        <f>SUM(C202)</f>
        <v>1638</v>
      </c>
      <c r="D201" s="49">
        <f>SUM(D202)</f>
        <v>1990.85</v>
      </c>
      <c r="E201" s="49">
        <f>E202</f>
        <v>271.52999999999997</v>
      </c>
      <c r="F201" s="14">
        <f>E201/C201*100</f>
        <v>16.576923076923077</v>
      </c>
      <c r="G201" s="14">
        <f>E201/D201*100</f>
        <v>13.638897958158575</v>
      </c>
    </row>
    <row r="202" spans="1:7" x14ac:dyDescent="0.25">
      <c r="A202" s="45">
        <v>3224</v>
      </c>
      <c r="B202" s="46" t="s">
        <v>67</v>
      </c>
      <c r="C202" s="47">
        <v>1638</v>
      </c>
      <c r="D202" s="47">
        <v>1990.85</v>
      </c>
      <c r="E202" s="47">
        <v>271.52999999999997</v>
      </c>
      <c r="F202" s="18"/>
      <c r="G202" s="18"/>
    </row>
    <row r="203" spans="1:7" x14ac:dyDescent="0.25">
      <c r="A203" s="43">
        <v>323</v>
      </c>
      <c r="B203" s="44" t="s">
        <v>70</v>
      </c>
      <c r="C203" s="48">
        <f>C204</f>
        <v>2355.52</v>
      </c>
      <c r="D203" s="48">
        <f>D204</f>
        <v>2002.67</v>
      </c>
      <c r="E203" s="48">
        <f>E204</f>
        <v>1414.84</v>
      </c>
      <c r="F203" s="14">
        <f>E203/C203*100</f>
        <v>60.064868903681571</v>
      </c>
      <c r="G203" s="14">
        <f>E203/D203*100</f>
        <v>70.647685340070993</v>
      </c>
    </row>
    <row r="204" spans="1:7" x14ac:dyDescent="0.25">
      <c r="A204" s="45">
        <v>3232</v>
      </c>
      <c r="B204" s="46" t="s">
        <v>72</v>
      </c>
      <c r="C204" s="47">
        <v>2355.52</v>
      </c>
      <c r="D204" s="47">
        <v>2002.67</v>
      </c>
      <c r="E204" s="47">
        <v>1414.84</v>
      </c>
      <c r="F204" s="18"/>
      <c r="G204" s="18"/>
    </row>
    <row r="205" spans="1:7" ht="12.75" customHeight="1" x14ac:dyDescent="0.25">
      <c r="A205" s="95" t="s">
        <v>139</v>
      </c>
      <c r="B205" s="96"/>
      <c r="C205" s="96"/>
      <c r="D205" s="96"/>
      <c r="E205" s="96"/>
      <c r="F205" s="96"/>
      <c r="G205" s="97"/>
    </row>
    <row r="206" spans="1:7" ht="12.75" customHeight="1" x14ac:dyDescent="0.25">
      <c r="A206" s="95" t="s">
        <v>140</v>
      </c>
      <c r="B206" s="96"/>
      <c r="C206" s="96"/>
      <c r="D206" s="96"/>
      <c r="E206" s="96"/>
      <c r="F206" s="96"/>
      <c r="G206" s="97"/>
    </row>
    <row r="207" spans="1:7" ht="12.75" customHeight="1" x14ac:dyDescent="0.25">
      <c r="A207" s="103" t="s">
        <v>141</v>
      </c>
      <c r="B207" s="104"/>
      <c r="C207" s="49">
        <f>C208+C221+C226+C239+C250+C256</f>
        <v>44554.429999999993</v>
      </c>
      <c r="D207" s="49">
        <f>D208+D221+D226+D2320</f>
        <v>30833.239999999998</v>
      </c>
      <c r="E207" s="49">
        <f>E208+E215+E221+E226+E239+E250</f>
        <v>24958.190000000002</v>
      </c>
      <c r="F207" s="14">
        <f>E207/C207*100</f>
        <v>56.017302880992993</v>
      </c>
      <c r="G207" s="14">
        <f>E207/D207*100</f>
        <v>80.945726105981748</v>
      </c>
    </row>
    <row r="208" spans="1:7" ht="12" customHeight="1" x14ac:dyDescent="0.25">
      <c r="A208" s="105" t="s">
        <v>142</v>
      </c>
      <c r="B208" s="106"/>
      <c r="C208" s="49">
        <f t="shared" ref="C208:E210" si="6">C209</f>
        <v>702.74</v>
      </c>
      <c r="D208" s="49">
        <f t="shared" si="6"/>
        <v>0</v>
      </c>
      <c r="E208" s="49">
        <f t="shared" si="6"/>
        <v>0</v>
      </c>
      <c r="F208" s="14">
        <f>E208/C208*100</f>
        <v>0</v>
      </c>
      <c r="G208" s="14">
        <v>0</v>
      </c>
    </row>
    <row r="209" spans="1:7" x14ac:dyDescent="0.25">
      <c r="A209" s="107">
        <v>3</v>
      </c>
      <c r="B209" s="108" t="s">
        <v>16</v>
      </c>
      <c r="C209" s="49">
        <f t="shared" si="6"/>
        <v>702.74</v>
      </c>
      <c r="D209" s="49">
        <f t="shared" si="6"/>
        <v>0</v>
      </c>
      <c r="E209" s="49">
        <f t="shared" si="6"/>
        <v>0</v>
      </c>
      <c r="F209" s="14">
        <f>E209/C209*100</f>
        <v>0</v>
      </c>
      <c r="G209" s="14">
        <v>0</v>
      </c>
    </row>
    <row r="210" spans="1:7" x14ac:dyDescent="0.25">
      <c r="A210" s="107">
        <v>32</v>
      </c>
      <c r="B210" s="108" t="s">
        <v>57</v>
      </c>
      <c r="C210" s="49">
        <f>C212+C213</f>
        <v>702.74</v>
      </c>
      <c r="D210" s="49">
        <f t="shared" si="6"/>
        <v>0</v>
      </c>
      <c r="E210" s="49">
        <f t="shared" si="6"/>
        <v>0</v>
      </c>
      <c r="F210" s="14">
        <f>E210/C210*100</f>
        <v>0</v>
      </c>
      <c r="G210" s="14">
        <v>0</v>
      </c>
    </row>
    <row r="211" spans="1:7" x14ac:dyDescent="0.25">
      <c r="A211" s="43">
        <v>323</v>
      </c>
      <c r="B211" s="44" t="s">
        <v>70</v>
      </c>
      <c r="C211" s="49">
        <f>C212</f>
        <v>702.74</v>
      </c>
      <c r="D211" s="49">
        <f>SUM(D212:D214)</f>
        <v>0</v>
      </c>
      <c r="E211" s="49">
        <f>SUM(E212:E214)</f>
        <v>0</v>
      </c>
      <c r="F211" s="14">
        <f>E211/C211*100</f>
        <v>0</v>
      </c>
      <c r="G211" s="14">
        <v>0</v>
      </c>
    </row>
    <row r="212" spans="1:7" x14ac:dyDescent="0.25">
      <c r="A212" s="45">
        <v>3237</v>
      </c>
      <c r="B212" s="46" t="s">
        <v>77</v>
      </c>
      <c r="C212" s="50">
        <v>702.74</v>
      </c>
      <c r="D212" s="50">
        <v>0</v>
      </c>
      <c r="E212" s="50"/>
      <c r="F212" s="18"/>
      <c r="G212" s="18"/>
    </row>
    <row r="213" spans="1:7" ht="26.25" x14ac:dyDescent="0.25">
      <c r="A213" s="43">
        <v>329</v>
      </c>
      <c r="B213" s="44" t="s">
        <v>80</v>
      </c>
      <c r="C213" s="49">
        <f>C214</f>
        <v>0</v>
      </c>
      <c r="D213" s="49">
        <f>D214</f>
        <v>0</v>
      </c>
      <c r="E213" s="49">
        <f>E214</f>
        <v>0</v>
      </c>
      <c r="F213" s="14">
        <v>0</v>
      </c>
      <c r="G213" s="14">
        <v>0</v>
      </c>
    </row>
    <row r="214" spans="1:7" x14ac:dyDescent="0.25">
      <c r="A214" s="45">
        <v>3296</v>
      </c>
      <c r="B214" s="46" t="s">
        <v>86</v>
      </c>
      <c r="C214" s="50">
        <v>0</v>
      </c>
      <c r="D214" s="50">
        <v>0</v>
      </c>
      <c r="E214" s="50">
        <v>0</v>
      </c>
      <c r="F214" s="18"/>
      <c r="G214" s="18"/>
    </row>
    <row r="215" spans="1:7" x14ac:dyDescent="0.25">
      <c r="A215" s="106" t="s">
        <v>143</v>
      </c>
      <c r="B215" s="109"/>
      <c r="C215" s="49">
        <f t="shared" ref="C215:E217" si="7">C216</f>
        <v>0</v>
      </c>
      <c r="D215" s="49">
        <f t="shared" si="7"/>
        <v>1061.78</v>
      </c>
      <c r="E215" s="49">
        <f t="shared" si="7"/>
        <v>3485.79</v>
      </c>
      <c r="F215" s="49">
        <f>E215/D215*100</f>
        <v>328.29682231724087</v>
      </c>
      <c r="G215" s="14">
        <v>0</v>
      </c>
    </row>
    <row r="216" spans="1:7" ht="17.25" customHeight="1" x14ac:dyDescent="0.25">
      <c r="A216" s="107">
        <v>3</v>
      </c>
      <c r="B216" s="108" t="s">
        <v>16</v>
      </c>
      <c r="C216" s="49">
        <f t="shared" si="7"/>
        <v>0</v>
      </c>
      <c r="D216" s="49">
        <f t="shared" si="7"/>
        <v>1061.78</v>
      </c>
      <c r="E216" s="49">
        <f t="shared" si="7"/>
        <v>3485.79</v>
      </c>
      <c r="F216" s="49">
        <f>E216/D216*100</f>
        <v>328.29682231724087</v>
      </c>
      <c r="G216" s="14">
        <v>0</v>
      </c>
    </row>
    <row r="217" spans="1:7" x14ac:dyDescent="0.25">
      <c r="A217" s="107">
        <v>32</v>
      </c>
      <c r="B217" s="108" t="s">
        <v>57</v>
      </c>
      <c r="C217" s="49">
        <f t="shared" si="7"/>
        <v>0</v>
      </c>
      <c r="D217" s="49">
        <f t="shared" si="7"/>
        <v>1061.78</v>
      </c>
      <c r="E217" s="49">
        <f t="shared" si="7"/>
        <v>3485.79</v>
      </c>
      <c r="F217" s="49">
        <f>E217/D217*100</f>
        <v>328.29682231724087</v>
      </c>
      <c r="G217" s="14">
        <v>0</v>
      </c>
    </row>
    <row r="218" spans="1:7" ht="26.25" x14ac:dyDescent="0.25">
      <c r="A218" s="43">
        <v>329</v>
      </c>
      <c r="B218" s="44" t="s">
        <v>80</v>
      </c>
      <c r="C218" s="49">
        <f>SUM(C219:C220)</f>
        <v>0</v>
      </c>
      <c r="D218" s="49">
        <f>SUM(D219:D220)</f>
        <v>1061.78</v>
      </c>
      <c r="E218" s="49">
        <f>SUM(E219:E220)</f>
        <v>3485.79</v>
      </c>
      <c r="F218" s="49">
        <v>0</v>
      </c>
      <c r="G218" s="14">
        <v>0</v>
      </c>
    </row>
    <row r="219" spans="1:7" ht="26.25" x14ac:dyDescent="0.25">
      <c r="A219" s="45">
        <v>3291</v>
      </c>
      <c r="B219" s="46" t="s">
        <v>144</v>
      </c>
      <c r="C219" s="50">
        <v>0</v>
      </c>
      <c r="D219" s="50">
        <v>0</v>
      </c>
      <c r="E219" s="50">
        <v>762.15</v>
      </c>
      <c r="F219" s="50">
        <v>0</v>
      </c>
      <c r="G219" s="18">
        <v>0</v>
      </c>
    </row>
    <row r="220" spans="1:7" x14ac:dyDescent="0.25">
      <c r="A220" s="45">
        <v>3299</v>
      </c>
      <c r="B220" s="46" t="s">
        <v>80</v>
      </c>
      <c r="C220" s="50">
        <v>0</v>
      </c>
      <c r="D220" s="50">
        <v>1061.78</v>
      </c>
      <c r="E220" s="50">
        <v>2723.64</v>
      </c>
      <c r="F220" s="49">
        <f>E220/D220*100</f>
        <v>256.51641583002129</v>
      </c>
      <c r="G220" s="18">
        <v>0</v>
      </c>
    </row>
    <row r="221" spans="1:7" x14ac:dyDescent="0.25">
      <c r="A221" s="110" t="s">
        <v>145</v>
      </c>
      <c r="B221" s="111"/>
      <c r="C221" s="49">
        <f t="shared" ref="C221:E224" si="8">C222</f>
        <v>530.89</v>
      </c>
      <c r="D221" s="49">
        <f t="shared" si="8"/>
        <v>530.89</v>
      </c>
      <c r="E221" s="49">
        <f t="shared" si="8"/>
        <v>530.88</v>
      </c>
      <c r="F221" s="14">
        <f>E221/C221*100</f>
        <v>99.99811637062291</v>
      </c>
      <c r="G221" s="14">
        <f>E222/D222*100</f>
        <v>99.99811637062291</v>
      </c>
    </row>
    <row r="222" spans="1:7" x14ac:dyDescent="0.25">
      <c r="A222" s="107">
        <v>3</v>
      </c>
      <c r="B222" s="108" t="s">
        <v>16</v>
      </c>
      <c r="C222" s="49">
        <f t="shared" si="8"/>
        <v>530.89</v>
      </c>
      <c r="D222" s="49">
        <f t="shared" si="8"/>
        <v>530.89</v>
      </c>
      <c r="E222" s="49">
        <f t="shared" si="8"/>
        <v>530.88</v>
      </c>
      <c r="F222" s="14">
        <f>E222/C222*100</f>
        <v>99.99811637062291</v>
      </c>
      <c r="G222" s="14">
        <f>E222/D222*100</f>
        <v>99.99811637062291</v>
      </c>
    </row>
    <row r="223" spans="1:7" x14ac:dyDescent="0.25">
      <c r="A223" s="107">
        <v>32</v>
      </c>
      <c r="B223" s="108" t="s">
        <v>57</v>
      </c>
      <c r="C223" s="49">
        <f>C224</f>
        <v>530.89</v>
      </c>
      <c r="D223" s="49">
        <f t="shared" si="8"/>
        <v>530.89</v>
      </c>
      <c r="E223" s="49">
        <f t="shared" si="8"/>
        <v>530.88</v>
      </c>
      <c r="F223" s="14">
        <f>E223/C223*100</f>
        <v>99.99811637062291</v>
      </c>
      <c r="G223" s="14">
        <f>E223/D223*100</f>
        <v>99.99811637062291</v>
      </c>
    </row>
    <row r="224" spans="1:7" ht="26.25" x14ac:dyDescent="0.25">
      <c r="A224" s="43">
        <v>323</v>
      </c>
      <c r="B224" s="44" t="s">
        <v>80</v>
      </c>
      <c r="C224" s="49">
        <f t="shared" si="8"/>
        <v>530.89</v>
      </c>
      <c r="D224" s="49">
        <f t="shared" si="8"/>
        <v>530.89</v>
      </c>
      <c r="E224" s="49">
        <f t="shared" si="8"/>
        <v>530.88</v>
      </c>
      <c r="F224" s="14">
        <f>E224/C224*100</f>
        <v>99.99811637062291</v>
      </c>
      <c r="G224" s="14">
        <f>E224/D224*100</f>
        <v>99.99811637062291</v>
      </c>
    </row>
    <row r="225" spans="1:7" x14ac:dyDescent="0.25">
      <c r="A225" s="45">
        <v>3237</v>
      </c>
      <c r="B225" s="46" t="s">
        <v>80</v>
      </c>
      <c r="C225" s="50">
        <v>530.89</v>
      </c>
      <c r="D225" s="50">
        <v>530.89</v>
      </c>
      <c r="E225" s="50">
        <v>530.88</v>
      </c>
      <c r="F225" s="18"/>
      <c r="G225" s="18"/>
    </row>
    <row r="226" spans="1:7" x14ac:dyDescent="0.25">
      <c r="A226" s="95" t="s">
        <v>146</v>
      </c>
      <c r="B226" s="97"/>
      <c r="C226" s="49">
        <f>C227</f>
        <v>32108.190000000002</v>
      </c>
      <c r="D226" s="49">
        <f>D227</f>
        <v>30302.35</v>
      </c>
      <c r="E226" s="49">
        <f>E227</f>
        <v>20941.52</v>
      </c>
      <c r="F226" s="14">
        <f>E226/C226*100</f>
        <v>65.221739375530035</v>
      </c>
      <c r="G226" s="14">
        <f>E226/D226*100</f>
        <v>69.108567487340096</v>
      </c>
    </row>
    <row r="227" spans="1:7" x14ac:dyDescent="0.25">
      <c r="A227" s="107">
        <v>3</v>
      </c>
      <c r="B227" s="108" t="s">
        <v>16</v>
      </c>
      <c r="C227" s="49">
        <f>C228+C235</f>
        <v>32108.190000000002</v>
      </c>
      <c r="D227" s="49">
        <f>D228+D235</f>
        <v>30302.35</v>
      </c>
      <c r="E227" s="49">
        <f>E228+E235</f>
        <v>20941.52</v>
      </c>
      <c r="F227" s="14">
        <f>E227/C227*100</f>
        <v>65.221739375530035</v>
      </c>
      <c r="G227" s="14">
        <f>E227/D227*100</f>
        <v>69.108567487340096</v>
      </c>
    </row>
    <row r="228" spans="1:7" x14ac:dyDescent="0.25">
      <c r="A228" s="39">
        <v>31</v>
      </c>
      <c r="B228" s="42" t="s">
        <v>49</v>
      </c>
      <c r="C228" s="49">
        <f>C229+C231+C233</f>
        <v>29031.43</v>
      </c>
      <c r="D228" s="49">
        <f>D229+D231+D233</f>
        <v>26665.75</v>
      </c>
      <c r="E228" s="49">
        <f>E229+E231+E233</f>
        <v>19234.5</v>
      </c>
      <c r="F228" s="14">
        <f>E228/C228*100</f>
        <v>66.254056379585847</v>
      </c>
      <c r="G228" s="14">
        <f>E228/D228*100</f>
        <v>72.131854532499545</v>
      </c>
    </row>
    <row r="229" spans="1:7" x14ac:dyDescent="0.25">
      <c r="A229" s="43">
        <v>311</v>
      </c>
      <c r="B229" s="44" t="s">
        <v>50</v>
      </c>
      <c r="C229" s="49">
        <f>C230</f>
        <v>23581.07</v>
      </c>
      <c r="D229" s="49">
        <f>D230</f>
        <v>20727.599999999999</v>
      </c>
      <c r="E229" s="49">
        <f>E230</f>
        <v>16510.29</v>
      </c>
      <c r="F229" s="14">
        <f>E229/C229*100</f>
        <v>70.015016282128002</v>
      </c>
      <c r="G229" s="14">
        <f>E229/D229*100</f>
        <v>79.653650205523093</v>
      </c>
    </row>
    <row r="230" spans="1:7" x14ac:dyDescent="0.25">
      <c r="A230" s="45">
        <v>3111</v>
      </c>
      <c r="B230" s="46" t="s">
        <v>51</v>
      </c>
      <c r="C230" s="50">
        <v>23581.07</v>
      </c>
      <c r="D230" s="50">
        <v>20727.599999999999</v>
      </c>
      <c r="E230" s="50">
        <v>16510.29</v>
      </c>
      <c r="F230" s="18"/>
      <c r="G230" s="18"/>
    </row>
    <row r="231" spans="1:7" ht="15" customHeight="1" x14ac:dyDescent="0.25">
      <c r="A231" s="43">
        <v>312</v>
      </c>
      <c r="B231" s="44" t="s">
        <v>54</v>
      </c>
      <c r="C231" s="49">
        <f>C232</f>
        <v>1559.49</v>
      </c>
      <c r="D231" s="49">
        <f>D232</f>
        <v>1234.32</v>
      </c>
      <c r="E231" s="49">
        <f>E232</f>
        <v>0</v>
      </c>
      <c r="F231" s="14">
        <f>E231/C231*100</f>
        <v>0</v>
      </c>
      <c r="G231" s="14">
        <f>E231/D231*100</f>
        <v>0</v>
      </c>
    </row>
    <row r="232" spans="1:7" x14ac:dyDescent="0.25">
      <c r="A232" s="45">
        <v>3121</v>
      </c>
      <c r="B232" s="46" t="s">
        <v>54</v>
      </c>
      <c r="C232" s="50">
        <v>1559.49</v>
      </c>
      <c r="D232" s="50">
        <v>1234.32</v>
      </c>
      <c r="E232" s="50">
        <v>0</v>
      </c>
      <c r="F232" s="18"/>
      <c r="G232" s="18"/>
    </row>
    <row r="233" spans="1:7" x14ac:dyDescent="0.25">
      <c r="A233" s="43">
        <v>313</v>
      </c>
      <c r="B233" s="44" t="s">
        <v>55</v>
      </c>
      <c r="C233" s="49">
        <f>SUM(C234:C234)</f>
        <v>3890.87</v>
      </c>
      <c r="D233" s="49">
        <f>SUM(D234:D234)</f>
        <v>4703.83</v>
      </c>
      <c r="E233" s="49">
        <f>SUM(E234:E234)</f>
        <v>2724.21</v>
      </c>
      <c r="F233" s="14">
        <f>E233/C233*100</f>
        <v>70.015446416868215</v>
      </c>
      <c r="G233" s="14">
        <f>E233/D233*100</f>
        <v>57.914720557503138</v>
      </c>
    </row>
    <row r="234" spans="1:7" ht="12.75" customHeight="1" x14ac:dyDescent="0.25">
      <c r="A234" s="45">
        <v>3132</v>
      </c>
      <c r="B234" s="112" t="s">
        <v>56</v>
      </c>
      <c r="C234" s="50">
        <v>3890.87</v>
      </c>
      <c r="D234" s="50">
        <v>4703.83</v>
      </c>
      <c r="E234" s="50">
        <v>2724.21</v>
      </c>
      <c r="F234" s="18"/>
      <c r="G234" s="18"/>
    </row>
    <row r="235" spans="1:7" x14ac:dyDescent="0.25">
      <c r="A235" s="39">
        <v>32</v>
      </c>
      <c r="B235" s="42" t="s">
        <v>57</v>
      </c>
      <c r="C235" s="49">
        <f>C236</f>
        <v>3076.76</v>
      </c>
      <c r="D235" s="49">
        <f>D236</f>
        <v>3636.6000000000004</v>
      </c>
      <c r="E235" s="49">
        <f>E236</f>
        <v>1707.02</v>
      </c>
      <c r="F235" s="14">
        <f>E235/C235*100</f>
        <v>55.48109049779638</v>
      </c>
      <c r="G235" s="14">
        <f>E235/D235*100</f>
        <v>46.939998900071487</v>
      </c>
    </row>
    <row r="236" spans="1:7" x14ac:dyDescent="0.25">
      <c r="A236" s="43">
        <v>321</v>
      </c>
      <c r="B236" s="44" t="s">
        <v>58</v>
      </c>
      <c r="C236" s="49">
        <f>C237+C238</f>
        <v>3076.76</v>
      </c>
      <c r="D236" s="49">
        <f>D237+D238</f>
        <v>3636.6000000000004</v>
      </c>
      <c r="E236" s="49">
        <f>E237+E238</f>
        <v>1707.02</v>
      </c>
      <c r="F236" s="14">
        <f>E236/C236*100</f>
        <v>55.48109049779638</v>
      </c>
      <c r="G236" s="14">
        <f>E236/D236*100</f>
        <v>46.939998900071487</v>
      </c>
    </row>
    <row r="237" spans="1:7" x14ac:dyDescent="0.25">
      <c r="A237" s="45">
        <v>3211</v>
      </c>
      <c r="B237" s="46" t="s">
        <v>59</v>
      </c>
      <c r="C237" s="50">
        <v>138.72999999999999</v>
      </c>
      <c r="D237" s="50">
        <v>477.8</v>
      </c>
      <c r="E237" s="50">
        <v>106.2</v>
      </c>
      <c r="F237" s="18"/>
      <c r="G237" s="18"/>
    </row>
    <row r="238" spans="1:7" x14ac:dyDescent="0.25">
      <c r="A238" s="45">
        <v>3212</v>
      </c>
      <c r="B238" s="46" t="s">
        <v>60</v>
      </c>
      <c r="C238" s="50">
        <v>2938.03</v>
      </c>
      <c r="D238" s="50">
        <v>3158.8</v>
      </c>
      <c r="E238" s="50">
        <v>1600.82</v>
      </c>
      <c r="F238" s="18"/>
      <c r="G238" s="18"/>
    </row>
    <row r="239" spans="1:7" x14ac:dyDescent="0.25">
      <c r="A239" s="113" t="s">
        <v>147</v>
      </c>
      <c r="B239" s="114"/>
      <c r="C239" s="115">
        <f>C240</f>
        <v>9929.6899999999987</v>
      </c>
      <c r="D239" s="115">
        <f>D240</f>
        <v>0</v>
      </c>
      <c r="E239" s="115">
        <f>E240</f>
        <v>0</v>
      </c>
      <c r="F239" s="14">
        <f>E239/C239*100</f>
        <v>0</v>
      </c>
      <c r="G239" s="14">
        <v>0</v>
      </c>
    </row>
    <row r="240" spans="1:7" x14ac:dyDescent="0.25">
      <c r="A240" s="95" t="s">
        <v>148</v>
      </c>
      <c r="B240" s="97"/>
      <c r="C240" s="49">
        <f t="shared" ref="C240:E241" si="9">C241</f>
        <v>9929.6899999999987</v>
      </c>
      <c r="D240" s="49">
        <f t="shared" si="9"/>
        <v>0</v>
      </c>
      <c r="E240" s="49">
        <f t="shared" si="9"/>
        <v>0</v>
      </c>
      <c r="F240" s="14">
        <f>E240/C240*100</f>
        <v>0</v>
      </c>
      <c r="G240" s="14">
        <v>0</v>
      </c>
    </row>
    <row r="241" spans="1:7" ht="26.25" x14ac:dyDescent="0.25">
      <c r="A241" s="39">
        <v>4</v>
      </c>
      <c r="B241" s="42" t="s">
        <v>94</v>
      </c>
      <c r="C241" s="49">
        <f t="shared" si="9"/>
        <v>9929.6899999999987</v>
      </c>
      <c r="D241" s="49">
        <f t="shared" si="9"/>
        <v>0</v>
      </c>
      <c r="E241" s="49">
        <f t="shared" si="9"/>
        <v>0</v>
      </c>
      <c r="F241" s="14">
        <f>E241/C241*100</f>
        <v>0</v>
      </c>
      <c r="G241" s="14">
        <v>0</v>
      </c>
    </row>
    <row r="242" spans="1:7" ht="26.25" x14ac:dyDescent="0.25">
      <c r="A242" s="39">
        <v>42</v>
      </c>
      <c r="B242" s="42" t="s">
        <v>95</v>
      </c>
      <c r="C242" s="49">
        <f>C243+C245</f>
        <v>9929.6899999999987</v>
      </c>
      <c r="D242" s="49">
        <f>D245</f>
        <v>0</v>
      </c>
      <c r="E242" s="49">
        <f>E245</f>
        <v>0</v>
      </c>
      <c r="F242" s="14">
        <f>E242/C242*100</f>
        <v>0</v>
      </c>
      <c r="G242" s="14">
        <v>0</v>
      </c>
    </row>
    <row r="243" spans="1:7" x14ac:dyDescent="0.25">
      <c r="A243" s="39">
        <v>421</v>
      </c>
      <c r="B243" s="42" t="s">
        <v>96</v>
      </c>
      <c r="C243" s="49">
        <v>0</v>
      </c>
      <c r="D243" s="49">
        <f>D244</f>
        <v>0</v>
      </c>
      <c r="E243" s="49">
        <f>E244</f>
        <v>0</v>
      </c>
      <c r="F243" s="14">
        <v>0</v>
      </c>
      <c r="G243" s="14">
        <v>0</v>
      </c>
    </row>
    <row r="244" spans="1:7" ht="27" customHeight="1" x14ac:dyDescent="0.25">
      <c r="A244" s="116">
        <v>42126</v>
      </c>
      <c r="B244" s="117" t="s">
        <v>149</v>
      </c>
      <c r="C244" s="50">
        <v>0</v>
      </c>
      <c r="D244" s="50">
        <v>0</v>
      </c>
      <c r="E244" s="50">
        <v>0</v>
      </c>
      <c r="F244" s="18"/>
      <c r="G244" s="18"/>
    </row>
    <row r="245" spans="1:7" x14ac:dyDescent="0.25">
      <c r="A245" s="43">
        <v>422</v>
      </c>
      <c r="B245" s="44" t="s">
        <v>98</v>
      </c>
      <c r="C245" s="49">
        <f>C246+C247+C249+C248</f>
        <v>9929.6899999999987</v>
      </c>
      <c r="D245" s="49">
        <f>D246+D247+D249+D248</f>
        <v>0</v>
      </c>
      <c r="E245" s="49">
        <f>E246+E247+E249+E248</f>
        <v>0</v>
      </c>
      <c r="F245" s="14">
        <f>E245/C245*100</f>
        <v>0</v>
      </c>
      <c r="G245" s="14">
        <v>0</v>
      </c>
    </row>
    <row r="246" spans="1:7" x14ac:dyDescent="0.25">
      <c r="A246" s="45">
        <v>4221</v>
      </c>
      <c r="B246" s="46" t="s">
        <v>150</v>
      </c>
      <c r="C246" s="50">
        <v>2651.71</v>
      </c>
      <c r="D246" s="50">
        <v>0</v>
      </c>
      <c r="E246" s="50"/>
      <c r="F246" s="18"/>
      <c r="G246" s="18"/>
    </row>
    <row r="247" spans="1:7" x14ac:dyDescent="0.25">
      <c r="A247" s="45">
        <v>4223</v>
      </c>
      <c r="B247" s="46" t="s">
        <v>151</v>
      </c>
      <c r="C247" s="50">
        <v>0</v>
      </c>
      <c r="D247" s="50">
        <v>0</v>
      </c>
      <c r="E247" s="50">
        <v>0</v>
      </c>
      <c r="F247" s="18"/>
      <c r="G247" s="18"/>
    </row>
    <row r="248" spans="1:7" x14ac:dyDescent="0.25">
      <c r="A248" s="45">
        <v>4226</v>
      </c>
      <c r="B248" s="46" t="s">
        <v>152</v>
      </c>
      <c r="C248" s="50">
        <v>1583.71</v>
      </c>
      <c r="D248" s="50">
        <v>0</v>
      </c>
      <c r="E248" s="50"/>
      <c r="F248" s="18"/>
      <c r="G248" s="18"/>
    </row>
    <row r="249" spans="1:7" ht="27.75" customHeight="1" x14ac:dyDescent="0.25">
      <c r="A249" s="45">
        <v>4227</v>
      </c>
      <c r="B249" s="46" t="s">
        <v>101</v>
      </c>
      <c r="C249" s="50">
        <v>5694.27</v>
      </c>
      <c r="D249" s="50">
        <v>0</v>
      </c>
      <c r="E249" s="50"/>
      <c r="F249" s="18"/>
      <c r="G249" s="18"/>
    </row>
    <row r="250" spans="1:7" ht="24.75" customHeight="1" x14ac:dyDescent="0.25">
      <c r="A250" s="118" t="s">
        <v>153</v>
      </c>
      <c r="B250" s="119"/>
      <c r="C250" s="49">
        <f t="shared" ref="C250:D253" si="10">C251</f>
        <v>1282.92</v>
      </c>
      <c r="D250" s="49">
        <f t="shared" si="10"/>
        <v>0</v>
      </c>
      <c r="E250" s="49">
        <f>E251</f>
        <v>0</v>
      </c>
      <c r="F250" s="14">
        <v>0</v>
      </c>
      <c r="G250" s="14">
        <v>0</v>
      </c>
    </row>
    <row r="251" spans="1:7" x14ac:dyDescent="0.25">
      <c r="A251" s="69">
        <v>3</v>
      </c>
      <c r="B251" s="24" t="s">
        <v>154</v>
      </c>
      <c r="C251" s="49">
        <f t="shared" si="10"/>
        <v>1282.92</v>
      </c>
      <c r="D251" s="49">
        <f t="shared" si="10"/>
        <v>0</v>
      </c>
      <c r="E251" s="49">
        <f>E252</f>
        <v>0</v>
      </c>
      <c r="F251" s="14">
        <v>0</v>
      </c>
      <c r="G251" s="14">
        <v>0</v>
      </c>
    </row>
    <row r="252" spans="1:7" x14ac:dyDescent="0.25">
      <c r="A252" s="69">
        <v>32</v>
      </c>
      <c r="B252" s="24" t="s">
        <v>57</v>
      </c>
      <c r="C252" s="49">
        <f t="shared" si="10"/>
        <v>1282.92</v>
      </c>
      <c r="D252" s="49">
        <f t="shared" si="10"/>
        <v>0</v>
      </c>
      <c r="E252" s="49">
        <f>E253</f>
        <v>0</v>
      </c>
      <c r="F252" s="14">
        <v>0</v>
      </c>
      <c r="G252" s="14">
        <v>0</v>
      </c>
    </row>
    <row r="253" spans="1:7" x14ac:dyDescent="0.25">
      <c r="A253" s="69">
        <v>322</v>
      </c>
      <c r="B253" s="24" t="s">
        <v>63</v>
      </c>
      <c r="C253" s="49">
        <f t="shared" si="10"/>
        <v>1282.92</v>
      </c>
      <c r="D253" s="49">
        <f t="shared" si="10"/>
        <v>0</v>
      </c>
      <c r="E253" s="49">
        <f>E254</f>
        <v>0</v>
      </c>
      <c r="F253" s="14">
        <v>0</v>
      </c>
      <c r="G253" s="14">
        <v>0</v>
      </c>
    </row>
    <row r="254" spans="1:7" x14ac:dyDescent="0.25">
      <c r="A254" s="120">
        <v>3225</v>
      </c>
      <c r="B254" s="121" t="s">
        <v>68</v>
      </c>
      <c r="C254" s="50">
        <v>1282.92</v>
      </c>
      <c r="D254" s="50">
        <v>0</v>
      </c>
      <c r="E254" s="50"/>
      <c r="F254" s="18"/>
      <c r="G254" s="18"/>
    </row>
    <row r="255" spans="1:7" ht="22.5" customHeight="1" x14ac:dyDescent="0.25">
      <c r="A255" s="95" t="s">
        <v>155</v>
      </c>
      <c r="B255" s="97"/>
      <c r="C255" s="49">
        <f t="shared" ref="C255:E259" si="11">C256</f>
        <v>0</v>
      </c>
      <c r="D255" s="49" t="str">
        <f t="shared" si="11"/>
        <v xml:space="preserve"> </v>
      </c>
      <c r="E255" s="49">
        <f t="shared" si="11"/>
        <v>0</v>
      </c>
      <c r="F255" s="14">
        <v>0</v>
      </c>
      <c r="G255" s="14">
        <v>0</v>
      </c>
    </row>
    <row r="256" spans="1:7" x14ac:dyDescent="0.25">
      <c r="A256" s="104" t="s">
        <v>156</v>
      </c>
      <c r="B256" s="122"/>
      <c r="C256" s="49">
        <f t="shared" si="11"/>
        <v>0</v>
      </c>
      <c r="D256" s="49" t="str">
        <f t="shared" si="11"/>
        <v xml:space="preserve"> </v>
      </c>
      <c r="E256" s="49">
        <f t="shared" si="11"/>
        <v>0</v>
      </c>
      <c r="F256" s="14">
        <v>0</v>
      </c>
      <c r="G256" s="14">
        <v>0</v>
      </c>
    </row>
    <row r="257" spans="1:7" ht="12.75" customHeight="1" x14ac:dyDescent="0.25">
      <c r="A257" s="123">
        <v>3</v>
      </c>
      <c r="B257" s="108" t="s">
        <v>16</v>
      </c>
      <c r="C257" s="49">
        <f t="shared" si="11"/>
        <v>0</v>
      </c>
      <c r="D257" s="49" t="str">
        <f t="shared" si="11"/>
        <v xml:space="preserve"> </v>
      </c>
      <c r="E257" s="49">
        <f t="shared" si="11"/>
        <v>0</v>
      </c>
      <c r="F257" s="14">
        <v>0</v>
      </c>
      <c r="G257" s="14">
        <v>0</v>
      </c>
    </row>
    <row r="258" spans="1:7" ht="12.75" customHeight="1" x14ac:dyDescent="0.25">
      <c r="A258" s="107">
        <v>32</v>
      </c>
      <c r="B258" s="108" t="s">
        <v>57</v>
      </c>
      <c r="C258" s="49">
        <f t="shared" si="11"/>
        <v>0</v>
      </c>
      <c r="D258" s="49" t="str">
        <f t="shared" si="11"/>
        <v xml:space="preserve"> </v>
      </c>
      <c r="E258" s="49">
        <f t="shared" si="11"/>
        <v>0</v>
      </c>
      <c r="F258" s="14">
        <v>0</v>
      </c>
      <c r="G258" s="14">
        <v>0</v>
      </c>
    </row>
    <row r="259" spans="1:7" ht="12.75" customHeight="1" x14ac:dyDescent="0.25">
      <c r="A259" s="124">
        <v>323</v>
      </c>
      <c r="B259" s="125" t="s">
        <v>70</v>
      </c>
      <c r="C259" s="49">
        <f t="shared" si="11"/>
        <v>0</v>
      </c>
      <c r="D259" s="49" t="s">
        <v>157</v>
      </c>
      <c r="E259" s="49">
        <f t="shared" si="11"/>
        <v>0</v>
      </c>
      <c r="F259" s="14">
        <v>0</v>
      </c>
      <c r="G259" s="14">
        <v>0</v>
      </c>
    </row>
    <row r="260" spans="1:7" ht="16.5" customHeight="1" x14ac:dyDescent="0.25">
      <c r="A260" s="45">
        <v>3232</v>
      </c>
      <c r="B260" s="46" t="s">
        <v>72</v>
      </c>
      <c r="C260" s="50">
        <v>0</v>
      </c>
      <c r="D260" s="50">
        <v>0</v>
      </c>
      <c r="E260" s="50">
        <v>0</v>
      </c>
      <c r="F260" s="18"/>
      <c r="G260" s="18"/>
    </row>
    <row r="261" spans="1:7" x14ac:dyDescent="0.25">
      <c r="A261" s="63" t="s">
        <v>121</v>
      </c>
      <c r="B261" s="64"/>
      <c r="C261" s="126">
        <f>C166+C207</f>
        <v>75018.759999999995</v>
      </c>
      <c r="D261" s="126">
        <f>D166+D207+D239+D250</f>
        <v>56296.34</v>
      </c>
      <c r="E261" s="126">
        <f>E207+E166</f>
        <v>35201.72</v>
      </c>
      <c r="F261" s="14">
        <f>E261/C261*100</f>
        <v>46.923889437788638</v>
      </c>
      <c r="G261" s="14">
        <f>E261/D261*100</f>
        <v>62.529322510131216</v>
      </c>
    </row>
    <row r="262" spans="1:7" x14ac:dyDescent="0.25">
      <c r="A262" s="127"/>
      <c r="B262" s="127"/>
      <c r="C262" s="127"/>
      <c r="D262" s="45"/>
      <c r="E262" s="45"/>
      <c r="F262" s="45"/>
      <c r="G262" s="14"/>
    </row>
    <row r="263" spans="1:7" x14ac:dyDescent="0.25">
      <c r="A263" s="95" t="s">
        <v>158</v>
      </c>
      <c r="B263" s="96"/>
      <c r="C263" s="96"/>
      <c r="D263" s="96"/>
      <c r="E263" s="96"/>
      <c r="F263" s="96"/>
      <c r="G263" s="97"/>
    </row>
    <row r="264" spans="1:7" x14ac:dyDescent="0.25">
      <c r="A264" s="95" t="s">
        <v>159</v>
      </c>
      <c r="B264" s="96"/>
      <c r="C264" s="96"/>
      <c r="D264" s="96"/>
      <c r="E264" s="96"/>
      <c r="F264" s="96"/>
      <c r="G264" s="97"/>
    </row>
    <row r="265" spans="1:7" x14ac:dyDescent="0.25">
      <c r="A265" s="95" t="s">
        <v>160</v>
      </c>
      <c r="B265" s="96"/>
      <c r="C265" s="96"/>
      <c r="D265" s="96"/>
      <c r="E265" s="96"/>
      <c r="F265" s="96"/>
      <c r="G265" s="97"/>
    </row>
    <row r="266" spans="1:7" x14ac:dyDescent="0.25">
      <c r="A266" s="128" t="s">
        <v>161</v>
      </c>
      <c r="B266" s="129"/>
      <c r="C266" s="129"/>
      <c r="D266" s="129"/>
      <c r="E266" s="129"/>
      <c r="F266" s="129"/>
      <c r="G266" s="130"/>
    </row>
    <row r="267" spans="1:7" x14ac:dyDescent="0.25">
      <c r="A267" s="101" t="s">
        <v>137</v>
      </c>
      <c r="B267" s="131"/>
      <c r="C267" s="49">
        <f>C268+C283</f>
        <v>3481.96</v>
      </c>
      <c r="D267" s="49">
        <f>D268</f>
        <v>6636.14</v>
      </c>
      <c r="E267" s="49">
        <f>E268+E283</f>
        <v>1997.6799999999998</v>
      </c>
      <c r="F267" s="14">
        <f>E267/C267*100</f>
        <v>57.372284575354101</v>
      </c>
      <c r="G267" s="14">
        <f>E267/D267*100</f>
        <v>30.103041828532852</v>
      </c>
    </row>
    <row r="268" spans="1:7" x14ac:dyDescent="0.25">
      <c r="A268" s="39">
        <v>3</v>
      </c>
      <c r="B268" s="132" t="s">
        <v>16</v>
      </c>
      <c r="C268" s="49">
        <f>C269+C280</f>
        <v>3066.4</v>
      </c>
      <c r="D268" s="49">
        <f>D269</f>
        <v>6636.14</v>
      </c>
      <c r="E268" s="49">
        <f>E269+E280</f>
        <v>1997.6799999999998</v>
      </c>
      <c r="F268" s="14">
        <f>E268/C268*100</f>
        <v>65.147404122097569</v>
      </c>
      <c r="G268" s="14">
        <f>E268/D268*100</f>
        <v>30.103041828532852</v>
      </c>
    </row>
    <row r="269" spans="1:7" x14ac:dyDescent="0.25">
      <c r="A269" s="39">
        <v>32</v>
      </c>
      <c r="B269" s="133" t="s">
        <v>57</v>
      </c>
      <c r="C269" s="49">
        <f>C270+C274+C278</f>
        <v>1057.51</v>
      </c>
      <c r="D269" s="49">
        <f>D270+D278</f>
        <v>6636.14</v>
      </c>
      <c r="E269" s="49">
        <f>E270+E274+E278</f>
        <v>1997.6799999999998</v>
      </c>
      <c r="F269" s="14">
        <f>E269/C269*100</f>
        <v>188.90412383807245</v>
      </c>
      <c r="G269" s="14">
        <f>E269/D269*100</f>
        <v>30.103041828532852</v>
      </c>
    </row>
    <row r="270" spans="1:7" x14ac:dyDescent="0.25">
      <c r="A270" s="39">
        <v>322</v>
      </c>
      <c r="B270" s="133" t="s">
        <v>63</v>
      </c>
      <c r="C270" s="49">
        <f>C272</f>
        <v>38</v>
      </c>
      <c r="D270" s="49">
        <f>D273</f>
        <v>0</v>
      </c>
      <c r="E270" s="49">
        <f>E271</f>
        <v>591.54</v>
      </c>
      <c r="F270" s="14">
        <v>0</v>
      </c>
      <c r="G270" s="14">
        <v>0</v>
      </c>
    </row>
    <row r="271" spans="1:7" x14ac:dyDescent="0.25">
      <c r="A271" s="116">
        <v>3221</v>
      </c>
      <c r="B271" s="134" t="s">
        <v>64</v>
      </c>
      <c r="C271" s="49">
        <v>0</v>
      </c>
      <c r="D271" s="49">
        <v>0</v>
      </c>
      <c r="E271" s="49">
        <v>591.54</v>
      </c>
      <c r="F271" s="14"/>
      <c r="G271" s="14"/>
    </row>
    <row r="272" spans="1:7" x14ac:dyDescent="0.25">
      <c r="A272" s="116">
        <v>3224</v>
      </c>
      <c r="B272" s="134" t="s">
        <v>162</v>
      </c>
      <c r="C272" s="50">
        <v>38</v>
      </c>
      <c r="D272" s="50">
        <v>0</v>
      </c>
      <c r="E272" s="50">
        <v>0</v>
      </c>
      <c r="F272" s="18"/>
      <c r="G272" s="18"/>
    </row>
    <row r="273" spans="1:7" x14ac:dyDescent="0.25">
      <c r="A273" s="116">
        <v>3227</v>
      </c>
      <c r="B273" s="134" t="s">
        <v>163</v>
      </c>
      <c r="C273" s="50">
        <v>0</v>
      </c>
      <c r="D273" s="50">
        <v>0</v>
      </c>
      <c r="E273" s="50">
        <v>0</v>
      </c>
      <c r="F273" s="18"/>
      <c r="G273" s="18"/>
    </row>
    <row r="274" spans="1:7" x14ac:dyDescent="0.25">
      <c r="A274" s="39">
        <v>323</v>
      </c>
      <c r="B274" s="135" t="s">
        <v>70</v>
      </c>
      <c r="C274" s="49">
        <f>C275</f>
        <v>199.08</v>
      </c>
      <c r="D274" s="49">
        <f>D275</f>
        <v>0</v>
      </c>
      <c r="E274" s="49">
        <f>E275+E276+E277</f>
        <v>983.16</v>
      </c>
      <c r="F274" s="14">
        <v>0</v>
      </c>
      <c r="G274" s="14">
        <v>0</v>
      </c>
    </row>
    <row r="275" spans="1:7" x14ac:dyDescent="0.25">
      <c r="A275" s="116">
        <v>3231</v>
      </c>
      <c r="B275" s="136" t="s">
        <v>164</v>
      </c>
      <c r="C275" s="50">
        <v>199.08</v>
      </c>
      <c r="D275" s="50">
        <v>0</v>
      </c>
      <c r="E275" s="50">
        <v>270</v>
      </c>
      <c r="F275" s="18"/>
      <c r="G275" s="18"/>
    </row>
    <row r="276" spans="1:7" x14ac:dyDescent="0.25">
      <c r="A276" s="116">
        <v>3236</v>
      </c>
      <c r="B276" s="136" t="s">
        <v>76</v>
      </c>
      <c r="C276" s="50">
        <v>0</v>
      </c>
      <c r="D276" s="50">
        <v>0</v>
      </c>
      <c r="E276" s="50">
        <v>173.16</v>
      </c>
      <c r="F276" s="18"/>
      <c r="G276" s="18"/>
    </row>
    <row r="277" spans="1:7" x14ac:dyDescent="0.25">
      <c r="A277" s="116">
        <v>3239</v>
      </c>
      <c r="B277" s="136" t="s">
        <v>165</v>
      </c>
      <c r="C277" s="50">
        <v>0</v>
      </c>
      <c r="D277" s="50">
        <v>0</v>
      </c>
      <c r="E277" s="50">
        <v>540</v>
      </c>
      <c r="F277" s="18"/>
      <c r="G277" s="18"/>
    </row>
    <row r="278" spans="1:7" ht="26.25" x14ac:dyDescent="0.25">
      <c r="A278" s="43">
        <v>329</v>
      </c>
      <c r="B278" s="135" t="s">
        <v>80</v>
      </c>
      <c r="C278" s="49">
        <f>C279</f>
        <v>820.43</v>
      </c>
      <c r="D278" s="49">
        <f>D279</f>
        <v>6636.14</v>
      </c>
      <c r="E278" s="49">
        <f>E279</f>
        <v>422.98</v>
      </c>
      <c r="F278" s="14">
        <f>E278/C278*100</f>
        <v>51.555891422790488</v>
      </c>
      <c r="G278" s="14">
        <f>E278/D278*100</f>
        <v>6.3738860241043733</v>
      </c>
    </row>
    <row r="279" spans="1:7" x14ac:dyDescent="0.25">
      <c r="A279" s="45">
        <v>3299</v>
      </c>
      <c r="B279" s="136" t="s">
        <v>80</v>
      </c>
      <c r="C279" s="50">
        <v>820.43</v>
      </c>
      <c r="D279" s="50">
        <v>6636.14</v>
      </c>
      <c r="E279" s="50">
        <v>422.98</v>
      </c>
      <c r="F279" s="18"/>
      <c r="G279" s="18"/>
    </row>
    <row r="280" spans="1:7" ht="26.25" x14ac:dyDescent="0.25">
      <c r="A280" s="43">
        <v>37</v>
      </c>
      <c r="B280" s="133" t="s">
        <v>166</v>
      </c>
      <c r="C280" s="49">
        <f>C281</f>
        <v>2008.89</v>
      </c>
      <c r="D280" s="49">
        <v>0</v>
      </c>
      <c r="E280" s="49">
        <f>E281</f>
        <v>0</v>
      </c>
      <c r="F280" s="14">
        <v>0</v>
      </c>
      <c r="G280" s="14">
        <v>0</v>
      </c>
    </row>
    <row r="281" spans="1:7" ht="23.25" customHeight="1" x14ac:dyDescent="0.25">
      <c r="A281" s="43">
        <v>372</v>
      </c>
      <c r="B281" s="135" t="s">
        <v>167</v>
      </c>
      <c r="C281" s="49">
        <f>C282</f>
        <v>2008.89</v>
      </c>
      <c r="D281" s="49">
        <v>0</v>
      </c>
      <c r="E281" s="49">
        <f>E282</f>
        <v>0</v>
      </c>
      <c r="F281" s="14">
        <v>0</v>
      </c>
      <c r="G281" s="14">
        <v>0</v>
      </c>
    </row>
    <row r="282" spans="1:7" x14ac:dyDescent="0.25">
      <c r="A282" s="45">
        <v>3722</v>
      </c>
      <c r="B282" s="136" t="s">
        <v>92</v>
      </c>
      <c r="C282" s="50">
        <v>2008.89</v>
      </c>
      <c r="D282" s="50">
        <v>0</v>
      </c>
      <c r="E282" s="50"/>
      <c r="F282" s="18"/>
      <c r="G282" s="18"/>
    </row>
    <row r="283" spans="1:7" ht="26.25" x14ac:dyDescent="0.25">
      <c r="A283" s="69">
        <v>4</v>
      </c>
      <c r="B283" s="133" t="s">
        <v>94</v>
      </c>
      <c r="C283" s="49">
        <f t="shared" ref="C283:E285" si="12">C284</f>
        <v>415.56</v>
      </c>
      <c r="D283" s="49">
        <f t="shared" si="12"/>
        <v>0</v>
      </c>
      <c r="E283" s="49">
        <f t="shared" si="12"/>
        <v>0</v>
      </c>
      <c r="F283" s="14">
        <v>0</v>
      </c>
      <c r="G283" s="14">
        <v>0</v>
      </c>
    </row>
    <row r="284" spans="1:7" ht="26.25" x14ac:dyDescent="0.25">
      <c r="A284" s="69">
        <v>42</v>
      </c>
      <c r="B284" s="133" t="s">
        <v>95</v>
      </c>
      <c r="C284" s="49">
        <f t="shared" si="12"/>
        <v>415.56</v>
      </c>
      <c r="D284" s="49">
        <f t="shared" si="12"/>
        <v>0</v>
      </c>
      <c r="E284" s="49">
        <f t="shared" si="12"/>
        <v>0</v>
      </c>
      <c r="F284" s="14">
        <v>0</v>
      </c>
      <c r="G284" s="14">
        <v>0</v>
      </c>
    </row>
    <row r="285" spans="1:7" x14ac:dyDescent="0.25">
      <c r="A285" s="120">
        <v>422</v>
      </c>
      <c r="B285" s="135" t="s">
        <v>98</v>
      </c>
      <c r="C285" s="49">
        <f t="shared" si="12"/>
        <v>415.56</v>
      </c>
      <c r="D285" s="49">
        <f t="shared" si="12"/>
        <v>0</v>
      </c>
      <c r="E285" s="49">
        <f t="shared" si="12"/>
        <v>0</v>
      </c>
      <c r="F285" s="14">
        <v>0</v>
      </c>
      <c r="G285" s="14">
        <v>0</v>
      </c>
    </row>
    <row r="286" spans="1:7" x14ac:dyDescent="0.25">
      <c r="A286" s="120">
        <v>4221</v>
      </c>
      <c r="B286" s="137" t="s">
        <v>150</v>
      </c>
      <c r="C286" s="50">
        <v>415.56</v>
      </c>
      <c r="D286" s="50">
        <v>0</v>
      </c>
      <c r="E286" s="50"/>
      <c r="F286" s="18"/>
      <c r="G286" s="18"/>
    </row>
    <row r="287" spans="1:7" x14ac:dyDescent="0.25">
      <c r="A287" s="95" t="s">
        <v>168</v>
      </c>
      <c r="B287" s="97"/>
      <c r="C287" s="49">
        <f>C288</f>
        <v>565247.30000000005</v>
      </c>
      <c r="D287" s="49">
        <f>D288</f>
        <v>578658.17000000004</v>
      </c>
      <c r="E287" s="49">
        <f>E288</f>
        <v>285250.98</v>
      </c>
      <c r="F287" s="14">
        <f>E287/C287*100</f>
        <v>50.4648107120547</v>
      </c>
      <c r="G287" s="14">
        <f>E287/D287*100</f>
        <v>49.295248004534351</v>
      </c>
    </row>
    <row r="288" spans="1:7" x14ac:dyDescent="0.25">
      <c r="A288" s="39">
        <v>3</v>
      </c>
      <c r="B288" s="133" t="s">
        <v>16</v>
      </c>
      <c r="C288" s="49">
        <f>C289+C299+C307</f>
        <v>565247.30000000005</v>
      </c>
      <c r="D288" s="49">
        <f>D289+D299</f>
        <v>578658.17000000004</v>
      </c>
      <c r="E288" s="49">
        <f>E289+E307</f>
        <v>285250.98</v>
      </c>
      <c r="F288" s="14">
        <f>E288/C288*100</f>
        <v>50.4648107120547</v>
      </c>
      <c r="G288" s="14">
        <f>E288/D288*100</f>
        <v>49.295248004534351</v>
      </c>
    </row>
    <row r="289" spans="1:7" x14ac:dyDescent="0.25">
      <c r="A289" s="39">
        <v>31</v>
      </c>
      <c r="B289" s="133" t="s">
        <v>49</v>
      </c>
      <c r="C289" s="49">
        <f>C290+C294+C296</f>
        <v>531302.44999999995</v>
      </c>
      <c r="D289" s="49">
        <f>D290+D294+D296</f>
        <v>550454.57000000007</v>
      </c>
      <c r="E289" s="49">
        <f>E290+E294+E296+E300+E304</f>
        <v>285250.98</v>
      </c>
      <c r="F289" s="14">
        <f>E289/C289*100</f>
        <v>53.68900143411723</v>
      </c>
      <c r="G289" s="14">
        <f>E289/D289*100</f>
        <v>51.820984972474648</v>
      </c>
    </row>
    <row r="290" spans="1:7" x14ac:dyDescent="0.25">
      <c r="A290" s="43">
        <v>311</v>
      </c>
      <c r="B290" s="135" t="s">
        <v>50</v>
      </c>
      <c r="C290" s="49">
        <f>C291+C292+C293</f>
        <v>441626.38</v>
      </c>
      <c r="D290" s="49">
        <f>D291+D292+D293</f>
        <v>449930.31</v>
      </c>
      <c r="E290" s="49">
        <f>E291+E292+E293</f>
        <v>225609.29</v>
      </c>
      <c r="F290" s="14">
        <f>E290/C290*100</f>
        <v>51.086008494329526</v>
      </c>
      <c r="G290" s="14">
        <f>E290/D290*100</f>
        <v>50.143163282331436</v>
      </c>
    </row>
    <row r="291" spans="1:7" x14ac:dyDescent="0.25">
      <c r="A291" s="45">
        <v>3111</v>
      </c>
      <c r="B291" s="136" t="s">
        <v>51</v>
      </c>
      <c r="C291" s="50">
        <v>441626.38</v>
      </c>
      <c r="D291" s="50">
        <v>435330.81</v>
      </c>
      <c r="E291" s="50">
        <v>216187.25</v>
      </c>
      <c r="F291" s="18"/>
      <c r="G291" s="18"/>
    </row>
    <row r="292" spans="1:7" x14ac:dyDescent="0.25">
      <c r="A292" s="45">
        <v>3113</v>
      </c>
      <c r="B292" s="136" t="s">
        <v>52</v>
      </c>
      <c r="C292" s="50">
        <v>0</v>
      </c>
      <c r="D292" s="50">
        <v>10617.82</v>
      </c>
      <c r="E292" s="50">
        <v>6431.01</v>
      </c>
      <c r="F292" s="18"/>
      <c r="G292" s="18"/>
    </row>
    <row r="293" spans="1:7" x14ac:dyDescent="0.25">
      <c r="A293" s="45">
        <v>3114</v>
      </c>
      <c r="B293" s="136" t="s">
        <v>53</v>
      </c>
      <c r="C293" s="50">
        <v>0</v>
      </c>
      <c r="D293" s="50">
        <v>3981.68</v>
      </c>
      <c r="E293" s="50">
        <v>2991.03</v>
      </c>
      <c r="F293" s="18"/>
      <c r="G293" s="18"/>
    </row>
    <row r="294" spans="1:7" x14ac:dyDescent="0.25">
      <c r="A294" s="43">
        <v>312</v>
      </c>
      <c r="B294" s="135" t="s">
        <v>54</v>
      </c>
      <c r="C294" s="49">
        <f>C295</f>
        <v>18968.169999999998</v>
      </c>
      <c r="D294" s="49">
        <f>D295</f>
        <v>22562.880000000001</v>
      </c>
      <c r="E294" s="49">
        <f>E295</f>
        <v>8541.19</v>
      </c>
      <c r="F294" s="14">
        <f>E294/C294*100</f>
        <v>45.029067116121382</v>
      </c>
      <c r="G294" s="14">
        <f>E294/D294*100</f>
        <v>37.855052191918766</v>
      </c>
    </row>
    <row r="295" spans="1:7" x14ac:dyDescent="0.25">
      <c r="A295" s="45">
        <v>3121</v>
      </c>
      <c r="B295" s="136" t="s">
        <v>54</v>
      </c>
      <c r="C295" s="50">
        <v>18968.169999999998</v>
      </c>
      <c r="D295" s="50">
        <v>22562.880000000001</v>
      </c>
      <c r="E295" s="50">
        <v>8541.19</v>
      </c>
      <c r="F295" s="18"/>
      <c r="G295" s="18"/>
    </row>
    <row r="296" spans="1:7" x14ac:dyDescent="0.25">
      <c r="A296" s="43">
        <v>313</v>
      </c>
      <c r="B296" s="135" t="s">
        <v>55</v>
      </c>
      <c r="C296" s="49">
        <f>C297+C298</f>
        <v>70707.899999999994</v>
      </c>
      <c r="D296" s="49">
        <f>D297</f>
        <v>77961.38</v>
      </c>
      <c r="E296" s="49">
        <f>E297+E298</f>
        <v>35965.519999999997</v>
      </c>
      <c r="F296" s="14">
        <f>E296/C296*100</f>
        <v>50.864924569956116</v>
      </c>
      <c r="G296" s="14">
        <f>E296/D296*100</f>
        <v>46.132482518908716</v>
      </c>
    </row>
    <row r="297" spans="1:7" x14ac:dyDescent="0.25">
      <c r="A297" s="45">
        <v>3132</v>
      </c>
      <c r="B297" s="136" t="s">
        <v>56</v>
      </c>
      <c r="C297" s="50">
        <v>70573.06</v>
      </c>
      <c r="D297" s="50">
        <v>77961.38</v>
      </c>
      <c r="E297" s="50">
        <v>35965.519999999997</v>
      </c>
      <c r="F297" s="18"/>
      <c r="G297" s="18"/>
    </row>
    <row r="298" spans="1:7" ht="12.75" customHeight="1" x14ac:dyDescent="0.25">
      <c r="A298" s="45">
        <v>3133</v>
      </c>
      <c r="B298" s="136" t="s">
        <v>169</v>
      </c>
      <c r="C298" s="50">
        <v>134.84</v>
      </c>
      <c r="D298" s="50">
        <v>0</v>
      </c>
      <c r="E298" s="50">
        <v>0</v>
      </c>
      <c r="F298" s="18"/>
      <c r="G298" s="18"/>
    </row>
    <row r="299" spans="1:7" x14ac:dyDescent="0.25">
      <c r="A299" s="39">
        <v>32</v>
      </c>
      <c r="B299" s="133" t="s">
        <v>57</v>
      </c>
      <c r="C299" s="49">
        <f>C300+C304+C302</f>
        <v>30778.31</v>
      </c>
      <c r="D299" s="49">
        <f>D300+D304</f>
        <v>28203.600000000002</v>
      </c>
      <c r="E299" s="49">
        <f>E300+E302+E304</f>
        <v>15134.98</v>
      </c>
      <c r="F299" s="14">
        <f>E299/C299*100</f>
        <v>49.174174930332427</v>
      </c>
      <c r="G299" s="14">
        <f>E299/D299*100</f>
        <v>53.663291211051067</v>
      </c>
    </row>
    <row r="300" spans="1:7" x14ac:dyDescent="0.25">
      <c r="A300" s="43">
        <v>321</v>
      </c>
      <c r="B300" s="135" t="s">
        <v>58</v>
      </c>
      <c r="C300" s="49">
        <f>C301</f>
        <v>25432.15</v>
      </c>
      <c r="D300" s="49">
        <f>D301</f>
        <v>26544.560000000001</v>
      </c>
      <c r="E300" s="49">
        <f>E301</f>
        <v>14310.55</v>
      </c>
      <c r="F300" s="14">
        <f>E300/C300*100</f>
        <v>56.269524991005468</v>
      </c>
      <c r="G300" s="14">
        <f>E300/D300*100</f>
        <v>53.911422905484208</v>
      </c>
    </row>
    <row r="301" spans="1:7" x14ac:dyDescent="0.25">
      <c r="A301" s="45">
        <v>3212</v>
      </c>
      <c r="B301" s="136" t="s">
        <v>60</v>
      </c>
      <c r="C301" s="50">
        <v>25432.15</v>
      </c>
      <c r="D301" s="50">
        <v>26544.560000000001</v>
      </c>
      <c r="E301" s="50">
        <v>14310.55</v>
      </c>
      <c r="F301" s="18"/>
      <c r="G301" s="18"/>
    </row>
    <row r="302" spans="1:7" x14ac:dyDescent="0.25">
      <c r="A302" s="43">
        <v>323</v>
      </c>
      <c r="B302" s="135" t="s">
        <v>70</v>
      </c>
      <c r="C302" s="49">
        <f>C303</f>
        <v>577.67999999999995</v>
      </c>
      <c r="D302" s="49">
        <f>D303</f>
        <v>0</v>
      </c>
      <c r="E302" s="49">
        <f>E303</f>
        <v>0</v>
      </c>
      <c r="F302" s="14">
        <f>E302/C302*100</f>
        <v>0</v>
      </c>
      <c r="G302" s="14">
        <v>0</v>
      </c>
    </row>
    <row r="303" spans="1:7" x14ac:dyDescent="0.25">
      <c r="A303" s="45">
        <v>3236</v>
      </c>
      <c r="B303" s="136" t="s">
        <v>76</v>
      </c>
      <c r="C303" s="50">
        <v>577.67999999999995</v>
      </c>
      <c r="D303" s="50">
        <v>0</v>
      </c>
      <c r="E303" s="50">
        <v>0</v>
      </c>
      <c r="F303" s="18"/>
      <c r="G303" s="18"/>
    </row>
    <row r="304" spans="1:7" ht="26.25" customHeight="1" x14ac:dyDescent="0.25">
      <c r="A304" s="43">
        <v>329</v>
      </c>
      <c r="B304" s="135" t="s">
        <v>80</v>
      </c>
      <c r="C304" s="49">
        <f>C305+C306</f>
        <v>4768.4799999999996</v>
      </c>
      <c r="D304" s="49">
        <f>D305</f>
        <v>1659.04</v>
      </c>
      <c r="E304" s="49">
        <f>E305+E306</f>
        <v>824.43</v>
      </c>
      <c r="F304" s="14">
        <f>E304/C304*100</f>
        <v>17.289157131832368</v>
      </c>
      <c r="G304" s="14">
        <f>E304/D304*100</f>
        <v>49.693196065194329</v>
      </c>
    </row>
    <row r="305" spans="1:7" x14ac:dyDescent="0.25">
      <c r="A305" s="45">
        <v>3295</v>
      </c>
      <c r="B305" s="136" t="s">
        <v>170</v>
      </c>
      <c r="C305" s="50">
        <v>1481.52</v>
      </c>
      <c r="D305" s="50">
        <v>1659.04</v>
      </c>
      <c r="E305" s="50">
        <v>824.43</v>
      </c>
      <c r="F305" s="18"/>
      <c r="G305" s="18"/>
    </row>
    <row r="306" spans="1:7" x14ac:dyDescent="0.25">
      <c r="A306" s="45">
        <v>3296</v>
      </c>
      <c r="B306" s="136" t="s">
        <v>86</v>
      </c>
      <c r="C306" s="50">
        <v>3286.96</v>
      </c>
      <c r="D306" s="50">
        <v>0</v>
      </c>
      <c r="E306" s="50">
        <v>0</v>
      </c>
      <c r="F306" s="18"/>
      <c r="G306" s="18"/>
    </row>
    <row r="307" spans="1:7" x14ac:dyDescent="0.25">
      <c r="A307" s="43">
        <v>34</v>
      </c>
      <c r="B307" s="135" t="s">
        <v>171</v>
      </c>
      <c r="C307" s="49">
        <f t="shared" ref="C307:E308" si="13">C308</f>
        <v>3166.54</v>
      </c>
      <c r="D307" s="49">
        <f t="shared" si="13"/>
        <v>0</v>
      </c>
      <c r="E307" s="49">
        <f t="shared" si="13"/>
        <v>0</v>
      </c>
      <c r="F307" s="14">
        <f>E307/C307*100</f>
        <v>0</v>
      </c>
      <c r="G307" s="14">
        <v>0</v>
      </c>
    </row>
    <row r="308" spans="1:7" x14ac:dyDescent="0.25">
      <c r="A308" s="43">
        <v>343</v>
      </c>
      <c r="B308" s="135" t="s">
        <v>88</v>
      </c>
      <c r="C308" s="49">
        <f t="shared" si="13"/>
        <v>3166.54</v>
      </c>
      <c r="D308" s="49">
        <f t="shared" si="13"/>
        <v>0</v>
      </c>
      <c r="E308" s="49">
        <f t="shared" si="13"/>
        <v>0</v>
      </c>
      <c r="F308" s="14">
        <f>E308/C308*100</f>
        <v>0</v>
      </c>
      <c r="G308" s="14">
        <v>0</v>
      </c>
    </row>
    <row r="309" spans="1:7" ht="12.75" customHeight="1" x14ac:dyDescent="0.25">
      <c r="A309" s="45">
        <v>3433</v>
      </c>
      <c r="B309" s="136" t="s">
        <v>90</v>
      </c>
      <c r="C309" s="50">
        <v>3166.54</v>
      </c>
      <c r="D309" s="50">
        <v>0</v>
      </c>
      <c r="E309" s="50">
        <v>0</v>
      </c>
      <c r="F309" s="18"/>
      <c r="G309" s="18"/>
    </row>
    <row r="310" spans="1:7" ht="12.75" customHeight="1" x14ac:dyDescent="0.25">
      <c r="A310" s="118" t="s">
        <v>172</v>
      </c>
      <c r="B310" s="119"/>
      <c r="C310" s="49">
        <f>C311</f>
        <v>599.13</v>
      </c>
      <c r="D310" s="49">
        <f t="shared" ref="D310:E313" si="14">D311</f>
        <v>530.89</v>
      </c>
      <c r="E310" s="49">
        <f t="shared" si="14"/>
        <v>580.72</v>
      </c>
      <c r="F310" s="14">
        <f>E310/C310*100</f>
        <v>96.927211122794716</v>
      </c>
      <c r="G310" s="14">
        <f>E310/D310*100</f>
        <v>109.38612518600841</v>
      </c>
    </row>
    <row r="311" spans="1:7" x14ac:dyDescent="0.25">
      <c r="A311" s="138">
        <v>3</v>
      </c>
      <c r="B311" s="135" t="s">
        <v>154</v>
      </c>
      <c r="C311" s="49">
        <f>C312</f>
        <v>599.13</v>
      </c>
      <c r="D311" s="49">
        <f t="shared" si="14"/>
        <v>530.89</v>
      </c>
      <c r="E311" s="49">
        <f t="shared" si="14"/>
        <v>580.72</v>
      </c>
      <c r="F311" s="14">
        <f>E311/C311*100</f>
        <v>96.927211122794716</v>
      </c>
      <c r="G311" s="14">
        <f>E311/D311*100</f>
        <v>109.38612518600841</v>
      </c>
    </row>
    <row r="312" spans="1:7" x14ac:dyDescent="0.25">
      <c r="A312" s="138">
        <v>32</v>
      </c>
      <c r="B312" s="135" t="s">
        <v>57</v>
      </c>
      <c r="C312" s="49">
        <f>C313</f>
        <v>599.13</v>
      </c>
      <c r="D312" s="49">
        <f t="shared" si="14"/>
        <v>530.89</v>
      </c>
      <c r="E312" s="49">
        <f t="shared" si="14"/>
        <v>580.72</v>
      </c>
      <c r="F312" s="14">
        <f>E312/C312*100</f>
        <v>96.927211122794716</v>
      </c>
      <c r="G312" s="14">
        <f>E312/D312*100</f>
        <v>109.38612518600841</v>
      </c>
    </row>
    <row r="313" spans="1:7" x14ac:dyDescent="0.25">
      <c r="A313" s="138">
        <v>323</v>
      </c>
      <c r="B313" s="135" t="s">
        <v>70</v>
      </c>
      <c r="C313" s="49">
        <f>C314</f>
        <v>599.13</v>
      </c>
      <c r="D313" s="49">
        <f t="shared" si="14"/>
        <v>530.89</v>
      </c>
      <c r="E313" s="49">
        <f t="shared" si="14"/>
        <v>580.72</v>
      </c>
      <c r="F313" s="14">
        <f>E313/C313*100</f>
        <v>96.927211122794716</v>
      </c>
      <c r="G313" s="14">
        <f>E313/D313*100</f>
        <v>109.38612518600841</v>
      </c>
    </row>
    <row r="314" spans="1:7" ht="12.75" customHeight="1" x14ac:dyDescent="0.25">
      <c r="A314" s="76">
        <v>3231</v>
      </c>
      <c r="B314" s="136" t="s">
        <v>164</v>
      </c>
      <c r="C314" s="50">
        <v>599.13</v>
      </c>
      <c r="D314" s="50">
        <v>530.89</v>
      </c>
      <c r="E314" s="50">
        <v>580.72</v>
      </c>
      <c r="F314" s="18">
        <f>E314/C314*100</f>
        <v>96.927211122794716</v>
      </c>
      <c r="G314" s="18"/>
    </row>
    <row r="315" spans="1:7" x14ac:dyDescent="0.25">
      <c r="A315" s="95" t="s">
        <v>173</v>
      </c>
      <c r="B315" s="97"/>
      <c r="C315" s="49">
        <f t="shared" ref="C315:E318" si="15">C316</f>
        <v>9349.39</v>
      </c>
      <c r="D315" s="49">
        <f t="shared" si="15"/>
        <v>13272.28</v>
      </c>
      <c r="E315" s="49">
        <f t="shared" si="15"/>
        <v>20729.73</v>
      </c>
      <c r="F315" s="14"/>
      <c r="G315" s="14">
        <f>E315/D315*100</f>
        <v>156.18816058732935</v>
      </c>
    </row>
    <row r="316" spans="1:7" x14ac:dyDescent="0.25">
      <c r="A316" s="107">
        <v>3</v>
      </c>
      <c r="B316" s="139" t="s">
        <v>16</v>
      </c>
      <c r="C316" s="49">
        <f t="shared" si="15"/>
        <v>9349.39</v>
      </c>
      <c r="D316" s="49">
        <f t="shared" si="15"/>
        <v>13272.28</v>
      </c>
      <c r="E316" s="49">
        <f t="shared" si="15"/>
        <v>20729.73</v>
      </c>
      <c r="F316" s="14">
        <f>E316/C316*100</f>
        <v>221.72280758423813</v>
      </c>
      <c r="G316" s="14">
        <f>E316/D316*100</f>
        <v>156.18816058732935</v>
      </c>
    </row>
    <row r="317" spans="1:7" x14ac:dyDescent="0.25">
      <c r="A317" s="107">
        <v>32</v>
      </c>
      <c r="B317" s="139" t="s">
        <v>57</v>
      </c>
      <c r="C317" s="49">
        <f t="shared" si="15"/>
        <v>9349.39</v>
      </c>
      <c r="D317" s="49">
        <f t="shared" si="15"/>
        <v>13272.28</v>
      </c>
      <c r="E317" s="49">
        <f t="shared" si="15"/>
        <v>20729.73</v>
      </c>
      <c r="F317" s="14">
        <f>E317/C317*100</f>
        <v>221.72280758423813</v>
      </c>
      <c r="G317" s="14">
        <f>E317/D317*100</f>
        <v>156.18816058732935</v>
      </c>
    </row>
    <row r="318" spans="1:7" x14ac:dyDescent="0.25">
      <c r="A318" s="124">
        <v>322</v>
      </c>
      <c r="B318" s="139" t="s">
        <v>63</v>
      </c>
      <c r="C318" s="49">
        <f t="shared" si="15"/>
        <v>9349.39</v>
      </c>
      <c r="D318" s="49">
        <f t="shared" si="15"/>
        <v>13272.28</v>
      </c>
      <c r="E318" s="49">
        <f t="shared" si="15"/>
        <v>20729.73</v>
      </c>
      <c r="F318" s="14">
        <f>E318/C318*100</f>
        <v>221.72280758423813</v>
      </c>
      <c r="G318" s="14">
        <f>E318/D318*100</f>
        <v>156.18816058732935</v>
      </c>
    </row>
    <row r="319" spans="1:7" x14ac:dyDescent="0.25">
      <c r="A319" s="45">
        <v>3222</v>
      </c>
      <c r="B319" s="136" t="s">
        <v>65</v>
      </c>
      <c r="C319" s="50">
        <v>9349.39</v>
      </c>
      <c r="D319" s="50">
        <v>13272.28</v>
      </c>
      <c r="E319" s="50">
        <v>20729.73</v>
      </c>
      <c r="F319" s="18"/>
      <c r="G319" s="18"/>
    </row>
    <row r="320" spans="1:7" x14ac:dyDescent="0.25">
      <c r="A320" s="95" t="s">
        <v>174</v>
      </c>
      <c r="B320" s="97"/>
      <c r="C320" s="49">
        <f>C321+C325</f>
        <v>9016.43</v>
      </c>
      <c r="D320" s="49">
        <f>D321+D325</f>
        <v>9954.2099999999991</v>
      </c>
      <c r="E320" s="49">
        <f>E321+E325</f>
        <v>0</v>
      </c>
      <c r="F320" s="14">
        <f>E320/C320*100</f>
        <v>0</v>
      </c>
      <c r="G320" s="14">
        <f>E320/D320*100</f>
        <v>0</v>
      </c>
    </row>
    <row r="321" spans="1:10" ht="23.25" customHeight="1" x14ac:dyDescent="0.25">
      <c r="A321" s="116">
        <v>3</v>
      </c>
      <c r="B321" s="133" t="s">
        <v>130</v>
      </c>
      <c r="C321" s="49">
        <f t="shared" ref="C321:E323" si="16">C322</f>
        <v>7452.17</v>
      </c>
      <c r="D321" s="49">
        <f t="shared" si="16"/>
        <v>9954.2099999999991</v>
      </c>
      <c r="E321" s="49">
        <f t="shared" si="16"/>
        <v>0</v>
      </c>
      <c r="F321" s="14">
        <f>E321/C321*100</f>
        <v>0</v>
      </c>
      <c r="G321" s="14">
        <f>E321/D321*100</f>
        <v>0</v>
      </c>
    </row>
    <row r="322" spans="1:10" ht="13.5" customHeight="1" x14ac:dyDescent="0.25">
      <c r="A322" s="116">
        <v>37</v>
      </c>
      <c r="B322" s="133" t="s">
        <v>166</v>
      </c>
      <c r="C322" s="49">
        <f t="shared" si="16"/>
        <v>7452.17</v>
      </c>
      <c r="D322" s="49">
        <f t="shared" si="16"/>
        <v>9954.2099999999991</v>
      </c>
      <c r="E322" s="49">
        <f t="shared" si="16"/>
        <v>0</v>
      </c>
      <c r="F322" s="14">
        <f>E322/C322*100</f>
        <v>0</v>
      </c>
      <c r="G322" s="14">
        <f>E322/D322*100</f>
        <v>0</v>
      </c>
    </row>
    <row r="323" spans="1:10" ht="26.25" x14ac:dyDescent="0.25">
      <c r="A323" s="43">
        <v>372</v>
      </c>
      <c r="B323" s="135" t="s">
        <v>167</v>
      </c>
      <c r="C323" s="49">
        <f t="shared" si="16"/>
        <v>7452.17</v>
      </c>
      <c r="D323" s="49">
        <f t="shared" si="16"/>
        <v>9954.2099999999991</v>
      </c>
      <c r="E323" s="49">
        <f t="shared" si="16"/>
        <v>0</v>
      </c>
      <c r="F323" s="14">
        <f>E323/C323*100</f>
        <v>0</v>
      </c>
      <c r="G323" s="14">
        <f>E323/D323*100</f>
        <v>0</v>
      </c>
    </row>
    <row r="324" spans="1:10" x14ac:dyDescent="0.25">
      <c r="A324" s="45">
        <v>3722</v>
      </c>
      <c r="B324" s="136" t="s">
        <v>92</v>
      </c>
      <c r="C324" s="50">
        <v>7452.17</v>
      </c>
      <c r="D324" s="50">
        <v>9954.2099999999991</v>
      </c>
      <c r="E324" s="50"/>
      <c r="F324" s="18"/>
      <c r="G324" s="18"/>
    </row>
    <row r="325" spans="1:10" ht="26.25" x14ac:dyDescent="0.25">
      <c r="A325" s="43">
        <v>424</v>
      </c>
      <c r="B325" s="135" t="s">
        <v>102</v>
      </c>
      <c r="C325" s="49">
        <f>C326</f>
        <v>1564.26</v>
      </c>
      <c r="D325" s="49">
        <f>D326</f>
        <v>0</v>
      </c>
      <c r="E325" s="49">
        <f>E326</f>
        <v>0</v>
      </c>
      <c r="F325" s="14">
        <f>E325/C325*100</f>
        <v>0</v>
      </c>
      <c r="G325" s="14">
        <v>0</v>
      </c>
    </row>
    <row r="326" spans="1:10" ht="17.25" customHeight="1" x14ac:dyDescent="0.25">
      <c r="A326" s="45">
        <v>4241</v>
      </c>
      <c r="B326" s="136" t="s">
        <v>103</v>
      </c>
      <c r="C326" s="50">
        <v>1564.26</v>
      </c>
      <c r="D326" s="50">
        <v>0</v>
      </c>
      <c r="E326" s="50"/>
      <c r="F326" s="18"/>
      <c r="G326" s="18"/>
      <c r="J326" s="140"/>
    </row>
    <row r="327" spans="1:10" ht="27.75" customHeight="1" x14ac:dyDescent="0.25">
      <c r="A327" s="141" t="s">
        <v>175</v>
      </c>
      <c r="B327" s="142"/>
      <c r="C327" s="143">
        <f t="shared" ref="C327:E330" si="17">C328</f>
        <v>0</v>
      </c>
      <c r="D327" s="144">
        <f t="shared" si="17"/>
        <v>0</v>
      </c>
      <c r="E327" s="144">
        <f t="shared" si="17"/>
        <v>370.61</v>
      </c>
      <c r="F327" s="145"/>
      <c r="G327" s="145"/>
      <c r="J327" s="140"/>
    </row>
    <row r="328" spans="1:10" ht="12.75" customHeight="1" x14ac:dyDescent="0.25">
      <c r="A328" s="146">
        <v>3</v>
      </c>
      <c r="B328" s="147" t="s">
        <v>16</v>
      </c>
      <c r="C328" s="148">
        <f t="shared" si="17"/>
        <v>0</v>
      </c>
      <c r="D328" s="49">
        <f t="shared" si="17"/>
        <v>0</v>
      </c>
      <c r="E328" s="49">
        <f t="shared" si="17"/>
        <v>370.61</v>
      </c>
      <c r="F328" s="149"/>
      <c r="G328" s="149"/>
      <c r="J328" s="140"/>
    </row>
    <row r="329" spans="1:10" ht="14.25" customHeight="1" x14ac:dyDescent="0.25">
      <c r="A329" s="146">
        <v>38</v>
      </c>
      <c r="B329" s="147" t="s">
        <v>176</v>
      </c>
      <c r="C329" s="148">
        <f t="shared" si="17"/>
        <v>0</v>
      </c>
      <c r="D329" s="49">
        <f t="shared" si="17"/>
        <v>0</v>
      </c>
      <c r="E329" s="49">
        <f t="shared" si="17"/>
        <v>370.61</v>
      </c>
      <c r="F329" s="149"/>
      <c r="G329" s="149"/>
      <c r="J329" s="140"/>
    </row>
    <row r="330" spans="1:10" ht="15.75" customHeight="1" x14ac:dyDescent="0.25">
      <c r="A330" s="146">
        <v>381</v>
      </c>
      <c r="B330" s="147" t="s">
        <v>38</v>
      </c>
      <c r="C330" s="148">
        <f t="shared" si="17"/>
        <v>0</v>
      </c>
      <c r="D330" s="49">
        <f t="shared" si="17"/>
        <v>0</v>
      </c>
      <c r="E330" s="49">
        <f t="shared" si="17"/>
        <v>370.61</v>
      </c>
      <c r="F330" s="149"/>
      <c r="G330" s="149"/>
      <c r="J330" s="140"/>
    </row>
    <row r="331" spans="1:10" ht="15.75" customHeight="1" x14ac:dyDescent="0.25">
      <c r="A331" s="150">
        <v>3812</v>
      </c>
      <c r="B331" s="151" t="s">
        <v>93</v>
      </c>
      <c r="C331" s="152">
        <v>0</v>
      </c>
      <c r="D331" s="50">
        <v>0</v>
      </c>
      <c r="E331" s="50">
        <v>370.61</v>
      </c>
      <c r="F331" s="153"/>
      <c r="G331" s="153"/>
      <c r="J331" s="140"/>
    </row>
    <row r="332" spans="1:10" x14ac:dyDescent="0.25">
      <c r="A332" s="128" t="s">
        <v>177</v>
      </c>
      <c r="B332" s="130"/>
      <c r="C332" s="126">
        <f>C267+C287+C310+C316+C320</f>
        <v>587694.21000000008</v>
      </c>
      <c r="D332" s="126">
        <f>D267+D287+D310+D315+D320</f>
        <v>609051.69000000006</v>
      </c>
      <c r="E332" s="126">
        <f>E267+E287+E310+E315+E320+E327</f>
        <v>308929.71999999991</v>
      </c>
      <c r="F332" s="14">
        <f>E332/C332*100</f>
        <v>52.566405239895062</v>
      </c>
      <c r="G332" s="14">
        <f>E332/D332*100</f>
        <v>50.723070811937141</v>
      </c>
    </row>
    <row r="333" spans="1:10" x14ac:dyDescent="0.25">
      <c r="A333" s="128" t="s">
        <v>178</v>
      </c>
      <c r="B333" s="129"/>
      <c r="C333" s="129"/>
      <c r="D333" s="129"/>
      <c r="E333" s="129"/>
      <c r="F333" s="129"/>
      <c r="G333" s="130"/>
    </row>
    <row r="334" spans="1:10" x14ac:dyDescent="0.25">
      <c r="A334" s="154" t="s">
        <v>137</v>
      </c>
      <c r="B334" s="154"/>
      <c r="C334" s="41">
        <f>C335</f>
        <v>12640.77</v>
      </c>
      <c r="D334" s="41">
        <f>D335</f>
        <v>2654.46</v>
      </c>
      <c r="E334" s="41">
        <f>E335</f>
        <v>1142.6400000000001</v>
      </c>
      <c r="F334" s="14">
        <f>E334/C334*100</f>
        <v>9.0393227627747361</v>
      </c>
      <c r="G334" s="14">
        <f>E334/D334*100</f>
        <v>43.046043263036552</v>
      </c>
    </row>
    <row r="335" spans="1:10" x14ac:dyDescent="0.25">
      <c r="A335" s="39">
        <v>3</v>
      </c>
      <c r="B335" s="132" t="s">
        <v>16</v>
      </c>
      <c r="C335" s="41">
        <f>C336+C360</f>
        <v>12640.77</v>
      </c>
      <c r="D335" s="41">
        <f>D336+D360</f>
        <v>2654.46</v>
      </c>
      <c r="E335" s="41">
        <f>E336+E360</f>
        <v>1142.6400000000001</v>
      </c>
      <c r="F335" s="14">
        <f>E335/C335*100</f>
        <v>9.0393227627747361</v>
      </c>
      <c r="G335" s="14">
        <f>E335/D335*100</f>
        <v>43.046043263036552</v>
      </c>
    </row>
    <row r="336" spans="1:10" x14ac:dyDescent="0.25">
      <c r="A336" s="39">
        <v>32</v>
      </c>
      <c r="B336" s="133" t="s">
        <v>57</v>
      </c>
      <c r="C336" s="49">
        <f>C337+C343+C353</f>
        <v>12640.77</v>
      </c>
      <c r="D336" s="49">
        <f>D353</f>
        <v>2654.46</v>
      </c>
      <c r="E336" s="49">
        <f>E337+E341+E343+E353</f>
        <v>1142.6400000000001</v>
      </c>
      <c r="F336" s="14">
        <f>E336/C336*100</f>
        <v>9.0393227627747361</v>
      </c>
      <c r="G336" s="14">
        <f>E336/D336*100</f>
        <v>43.046043263036552</v>
      </c>
    </row>
    <row r="337" spans="1:7" x14ac:dyDescent="0.25">
      <c r="A337" s="43">
        <v>321</v>
      </c>
      <c r="B337" s="135" t="s">
        <v>58</v>
      </c>
      <c r="C337" s="49">
        <f>SUM(C338:C340)</f>
        <v>12593.52</v>
      </c>
      <c r="D337" s="49">
        <f>SUM(D338:D340)</f>
        <v>0</v>
      </c>
      <c r="E337" s="49">
        <f>E339</f>
        <v>0</v>
      </c>
      <c r="F337" s="14">
        <f>E337/C337*100</f>
        <v>0</v>
      </c>
      <c r="G337" s="14">
        <v>0</v>
      </c>
    </row>
    <row r="338" spans="1:7" x14ac:dyDescent="0.25">
      <c r="A338" s="45">
        <v>3211</v>
      </c>
      <c r="B338" s="136" t="s">
        <v>59</v>
      </c>
      <c r="C338" s="50">
        <v>0</v>
      </c>
      <c r="D338" s="50">
        <v>0</v>
      </c>
      <c r="E338" s="50">
        <v>0</v>
      </c>
      <c r="F338" s="18"/>
      <c r="G338" s="18"/>
    </row>
    <row r="339" spans="1:7" x14ac:dyDescent="0.25">
      <c r="A339" s="45">
        <v>3213</v>
      </c>
      <c r="B339" s="136" t="s">
        <v>61</v>
      </c>
      <c r="C339" s="50">
        <v>12593.52</v>
      </c>
      <c r="D339" s="50">
        <v>0</v>
      </c>
      <c r="E339" s="50"/>
      <c r="F339" s="18"/>
      <c r="G339" s="18"/>
    </row>
    <row r="340" spans="1:7" x14ac:dyDescent="0.25">
      <c r="A340" s="45">
        <v>3214</v>
      </c>
      <c r="B340" s="136" t="s">
        <v>62</v>
      </c>
      <c r="C340" s="50">
        <v>0</v>
      </c>
      <c r="D340" s="50">
        <v>0</v>
      </c>
      <c r="E340" s="50">
        <v>0</v>
      </c>
      <c r="F340" s="18"/>
      <c r="G340" s="18"/>
    </row>
    <row r="341" spans="1:7" x14ac:dyDescent="0.25">
      <c r="A341" s="43">
        <v>322</v>
      </c>
      <c r="B341" s="135" t="s">
        <v>63</v>
      </c>
      <c r="C341" s="49">
        <f>C342</f>
        <v>0</v>
      </c>
      <c r="D341" s="49">
        <f>D342</f>
        <v>0</v>
      </c>
      <c r="E341" s="49">
        <f>E342</f>
        <v>132.72</v>
      </c>
      <c r="F341" s="14"/>
      <c r="G341" s="14"/>
    </row>
    <row r="342" spans="1:7" x14ac:dyDescent="0.25">
      <c r="A342" s="45">
        <v>3227</v>
      </c>
      <c r="B342" s="136" t="s">
        <v>179</v>
      </c>
      <c r="C342" s="50">
        <v>0</v>
      </c>
      <c r="D342" s="50">
        <v>0</v>
      </c>
      <c r="E342" s="50">
        <v>132.72</v>
      </c>
      <c r="F342" s="18"/>
      <c r="G342" s="18"/>
    </row>
    <row r="343" spans="1:7" x14ac:dyDescent="0.25">
      <c r="A343" s="43">
        <v>323</v>
      </c>
      <c r="B343" s="135" t="s">
        <v>70</v>
      </c>
      <c r="C343" s="49">
        <f>SUM(C344:C352)</f>
        <v>47.25</v>
      </c>
      <c r="D343" s="49">
        <f>SUM(D344:D352)</f>
        <v>0</v>
      </c>
      <c r="E343" s="49">
        <f>SUM(E344:E352)</f>
        <v>724.73</v>
      </c>
      <c r="F343" s="14">
        <f>E343/C343*100</f>
        <v>1533.8201058201057</v>
      </c>
      <c r="G343" s="14">
        <v>0</v>
      </c>
    </row>
    <row r="344" spans="1:7" x14ac:dyDescent="0.25">
      <c r="A344" s="45">
        <v>3231</v>
      </c>
      <c r="B344" s="136" t="s">
        <v>71</v>
      </c>
      <c r="C344" s="50">
        <v>0</v>
      </c>
      <c r="D344" s="50">
        <v>0</v>
      </c>
      <c r="E344" s="50">
        <v>0</v>
      </c>
      <c r="F344" s="18"/>
      <c r="G344" s="18"/>
    </row>
    <row r="345" spans="1:7" x14ac:dyDescent="0.25">
      <c r="A345" s="45">
        <v>3232</v>
      </c>
      <c r="B345" s="136" t="s">
        <v>72</v>
      </c>
      <c r="C345" s="50">
        <v>0</v>
      </c>
      <c r="D345" s="50">
        <v>0</v>
      </c>
      <c r="E345" s="50">
        <v>0</v>
      </c>
      <c r="F345" s="18"/>
      <c r="G345" s="18"/>
    </row>
    <row r="346" spans="1:7" x14ac:dyDescent="0.25">
      <c r="A346" s="45">
        <v>3233</v>
      </c>
      <c r="B346" s="136" t="s">
        <v>73</v>
      </c>
      <c r="C346" s="50">
        <v>0</v>
      </c>
      <c r="D346" s="50">
        <v>0</v>
      </c>
      <c r="E346" s="50">
        <v>604.73</v>
      </c>
      <c r="F346" s="18"/>
      <c r="G346" s="18"/>
    </row>
    <row r="347" spans="1:7" x14ac:dyDescent="0.25">
      <c r="A347" s="45">
        <v>3234</v>
      </c>
      <c r="B347" s="136" t="s">
        <v>74</v>
      </c>
      <c r="C347" s="50">
        <v>0</v>
      </c>
      <c r="D347" s="50">
        <v>0</v>
      </c>
      <c r="E347" s="50">
        <v>0</v>
      </c>
      <c r="F347" s="18"/>
      <c r="G347" s="18"/>
    </row>
    <row r="348" spans="1:7" x14ac:dyDescent="0.25">
      <c r="A348" s="45">
        <v>3235</v>
      </c>
      <c r="B348" s="136" t="s">
        <v>75</v>
      </c>
      <c r="C348" s="50">
        <v>39.82</v>
      </c>
      <c r="D348" s="50">
        <v>0</v>
      </c>
      <c r="E348" s="50"/>
      <c r="F348" s="18"/>
      <c r="G348" s="18"/>
    </row>
    <row r="349" spans="1:7" x14ac:dyDescent="0.25">
      <c r="A349" s="45">
        <v>3236</v>
      </c>
      <c r="B349" s="136" t="s">
        <v>76</v>
      </c>
      <c r="C349" s="50">
        <v>0</v>
      </c>
      <c r="D349" s="50">
        <v>0</v>
      </c>
      <c r="E349" s="50">
        <v>0</v>
      </c>
      <c r="F349" s="18"/>
      <c r="G349" s="18"/>
    </row>
    <row r="350" spans="1:7" x14ac:dyDescent="0.25">
      <c r="A350" s="45">
        <v>3237</v>
      </c>
      <c r="B350" s="136" t="s">
        <v>77</v>
      </c>
      <c r="C350" s="50">
        <v>0</v>
      </c>
      <c r="D350" s="50">
        <v>0</v>
      </c>
      <c r="E350" s="50">
        <v>0</v>
      </c>
      <c r="F350" s="18"/>
      <c r="G350" s="18"/>
    </row>
    <row r="351" spans="1:7" x14ac:dyDescent="0.25">
      <c r="A351" s="45">
        <v>3238</v>
      </c>
      <c r="B351" s="136" t="s">
        <v>78</v>
      </c>
      <c r="C351" s="50">
        <v>0</v>
      </c>
      <c r="D351" s="50">
        <v>0</v>
      </c>
      <c r="E351" s="50">
        <v>120</v>
      </c>
      <c r="F351" s="18"/>
      <c r="G351" s="18"/>
    </row>
    <row r="352" spans="1:7" x14ac:dyDescent="0.25">
      <c r="A352" s="45">
        <v>3239</v>
      </c>
      <c r="B352" s="136" t="s">
        <v>79</v>
      </c>
      <c r="C352" s="50">
        <v>7.43</v>
      </c>
      <c r="D352" s="50">
        <v>0</v>
      </c>
      <c r="E352" s="50"/>
      <c r="F352" s="18"/>
      <c r="G352" s="18"/>
    </row>
    <row r="353" spans="1:7" ht="26.25" x14ac:dyDescent="0.25">
      <c r="A353" s="43">
        <v>329</v>
      </c>
      <c r="B353" s="135" t="s">
        <v>80</v>
      </c>
      <c r="C353" s="49">
        <f>SUM(C354:C359)</f>
        <v>0</v>
      </c>
      <c r="D353" s="49">
        <f>SUM(D354:D359)</f>
        <v>2654.46</v>
      </c>
      <c r="E353" s="49">
        <f>SUM(E354:E359)</f>
        <v>285.19</v>
      </c>
      <c r="F353" s="14">
        <v>0</v>
      </c>
      <c r="G353" s="14">
        <v>0</v>
      </c>
    </row>
    <row r="354" spans="1:7" x14ac:dyDescent="0.25">
      <c r="A354" s="45">
        <v>3292</v>
      </c>
      <c r="B354" s="136" t="s">
        <v>82</v>
      </c>
      <c r="C354" s="50">
        <v>0</v>
      </c>
      <c r="D354" s="50">
        <v>0</v>
      </c>
      <c r="E354" s="50">
        <v>0</v>
      </c>
      <c r="F354" s="18"/>
      <c r="G354" s="18"/>
    </row>
    <row r="355" spans="1:7" x14ac:dyDescent="0.25">
      <c r="A355" s="45">
        <v>3293</v>
      </c>
      <c r="B355" s="136" t="s">
        <v>83</v>
      </c>
      <c r="C355" s="50">
        <v>0</v>
      </c>
      <c r="D355" s="50">
        <v>0</v>
      </c>
      <c r="E355" s="50">
        <v>0</v>
      </c>
      <c r="F355" s="18"/>
      <c r="G355" s="18"/>
    </row>
    <row r="356" spans="1:7" x14ac:dyDescent="0.25">
      <c r="A356" s="45">
        <v>3294</v>
      </c>
      <c r="B356" s="136" t="s">
        <v>84</v>
      </c>
      <c r="C356" s="50">
        <v>0</v>
      </c>
      <c r="D356" s="50">
        <v>0</v>
      </c>
      <c r="E356" s="50">
        <v>53.09</v>
      </c>
      <c r="F356" s="18"/>
      <c r="G356" s="18"/>
    </row>
    <row r="357" spans="1:7" x14ac:dyDescent="0.25">
      <c r="A357" s="45">
        <v>3295</v>
      </c>
      <c r="B357" s="136" t="s">
        <v>85</v>
      </c>
      <c r="C357" s="50">
        <v>0</v>
      </c>
      <c r="D357" s="50">
        <v>0</v>
      </c>
      <c r="E357" s="50">
        <v>232.1</v>
      </c>
      <c r="F357" s="18"/>
      <c r="G357" s="18"/>
    </row>
    <row r="358" spans="1:7" ht="12.75" customHeight="1" x14ac:dyDescent="0.25">
      <c r="A358" s="45">
        <v>3296</v>
      </c>
      <c r="B358" s="136" t="s">
        <v>86</v>
      </c>
      <c r="C358" s="50">
        <v>0</v>
      </c>
      <c r="D358" s="50">
        <v>0</v>
      </c>
      <c r="E358" s="50">
        <v>0</v>
      </c>
      <c r="F358" s="18"/>
      <c r="G358" s="18"/>
    </row>
    <row r="359" spans="1:7" x14ac:dyDescent="0.25">
      <c r="A359" s="45">
        <v>3299</v>
      </c>
      <c r="B359" s="136" t="s">
        <v>80</v>
      </c>
      <c r="C359" s="50">
        <v>0</v>
      </c>
      <c r="D359" s="50">
        <v>2654.46</v>
      </c>
      <c r="E359" s="50">
        <v>0</v>
      </c>
      <c r="F359" s="18"/>
      <c r="G359" s="18"/>
    </row>
    <row r="360" spans="1:7" x14ac:dyDescent="0.25">
      <c r="A360" s="39">
        <v>34</v>
      </c>
      <c r="B360" s="133" t="s">
        <v>87</v>
      </c>
      <c r="C360" s="49">
        <f>C361</f>
        <v>0</v>
      </c>
      <c r="D360" s="49">
        <f>D361</f>
        <v>0</v>
      </c>
      <c r="E360" s="49">
        <f>E361</f>
        <v>0</v>
      </c>
      <c r="F360" s="18"/>
      <c r="G360" s="18"/>
    </row>
    <row r="361" spans="1:7" x14ac:dyDescent="0.25">
      <c r="A361" s="43">
        <v>343</v>
      </c>
      <c r="B361" s="135" t="s">
        <v>88</v>
      </c>
      <c r="C361" s="49">
        <f>C362+C363</f>
        <v>0</v>
      </c>
      <c r="D361" s="49">
        <f>D362+D363</f>
        <v>0</v>
      </c>
      <c r="E361" s="49">
        <f>E362+E363</f>
        <v>0</v>
      </c>
      <c r="F361" s="18"/>
      <c r="G361" s="18"/>
    </row>
    <row r="362" spans="1:7" x14ac:dyDescent="0.25">
      <c r="A362" s="45">
        <v>3431</v>
      </c>
      <c r="B362" s="136" t="s">
        <v>89</v>
      </c>
      <c r="C362" s="155">
        <v>0</v>
      </c>
      <c r="D362" s="155">
        <v>0</v>
      </c>
      <c r="E362" s="155">
        <v>0</v>
      </c>
      <c r="F362" s="18"/>
      <c r="G362" s="18"/>
    </row>
    <row r="363" spans="1:7" x14ac:dyDescent="0.25">
      <c r="A363" s="45">
        <v>3433</v>
      </c>
      <c r="B363" s="136" t="s">
        <v>90</v>
      </c>
      <c r="C363" s="155">
        <v>0</v>
      </c>
      <c r="D363" s="155">
        <v>0</v>
      </c>
      <c r="E363" s="155">
        <v>0</v>
      </c>
      <c r="F363" s="18"/>
      <c r="G363" s="18"/>
    </row>
    <row r="364" spans="1:7" x14ac:dyDescent="0.25">
      <c r="A364" s="95" t="s">
        <v>148</v>
      </c>
      <c r="B364" s="97"/>
      <c r="C364" s="49">
        <f t="shared" ref="C364:E365" si="18">C365</f>
        <v>0</v>
      </c>
      <c r="D364" s="126">
        <f t="shared" si="18"/>
        <v>0</v>
      </c>
      <c r="E364" s="49">
        <f t="shared" si="18"/>
        <v>0</v>
      </c>
      <c r="F364" s="14">
        <v>0</v>
      </c>
      <c r="G364" s="14">
        <v>0</v>
      </c>
    </row>
    <row r="365" spans="1:7" ht="26.25" x14ac:dyDescent="0.25">
      <c r="A365" s="39">
        <v>4</v>
      </c>
      <c r="B365" s="133" t="s">
        <v>94</v>
      </c>
      <c r="C365" s="49">
        <f t="shared" si="18"/>
        <v>0</v>
      </c>
      <c r="D365" s="49">
        <f t="shared" si="18"/>
        <v>0</v>
      </c>
      <c r="E365" s="49">
        <f t="shared" si="18"/>
        <v>0</v>
      </c>
      <c r="F365" s="14">
        <v>0</v>
      </c>
      <c r="G365" s="14">
        <v>0</v>
      </c>
    </row>
    <row r="366" spans="1:7" ht="26.25" x14ac:dyDescent="0.25">
      <c r="A366" s="39">
        <v>42</v>
      </c>
      <c r="B366" s="133" t="s">
        <v>95</v>
      </c>
      <c r="C366" s="49">
        <f>C367+C372</f>
        <v>0</v>
      </c>
      <c r="D366" s="49">
        <f>D367+D372</f>
        <v>0</v>
      </c>
      <c r="E366" s="49">
        <f>E367+E372</f>
        <v>0</v>
      </c>
      <c r="F366" s="14">
        <v>0</v>
      </c>
      <c r="G366" s="14">
        <v>0</v>
      </c>
    </row>
    <row r="367" spans="1:7" x14ac:dyDescent="0.25">
      <c r="A367" s="43">
        <v>422</v>
      </c>
      <c r="B367" s="135" t="s">
        <v>98</v>
      </c>
      <c r="C367" s="49">
        <f>C368+C369+C371+C370</f>
        <v>0</v>
      </c>
      <c r="D367" s="49">
        <f>D368+D369+D371+D370</f>
        <v>0</v>
      </c>
      <c r="E367" s="49">
        <f>E368+E369+E371+E370</f>
        <v>0</v>
      </c>
      <c r="F367" s="14">
        <v>0</v>
      </c>
      <c r="G367" s="14">
        <v>0</v>
      </c>
    </row>
    <row r="368" spans="1:7" x14ac:dyDescent="0.25">
      <c r="A368" s="45">
        <v>4221</v>
      </c>
      <c r="B368" s="136" t="s">
        <v>150</v>
      </c>
      <c r="C368" s="50">
        <v>0</v>
      </c>
      <c r="D368" s="50">
        <v>0</v>
      </c>
      <c r="E368" s="50">
        <v>0</v>
      </c>
      <c r="F368" s="18"/>
      <c r="G368" s="18"/>
    </row>
    <row r="369" spans="1:7" ht="12.75" customHeight="1" x14ac:dyDescent="0.25">
      <c r="A369" s="45">
        <v>4223</v>
      </c>
      <c r="B369" s="136" t="s">
        <v>151</v>
      </c>
      <c r="C369" s="50">
        <v>0</v>
      </c>
      <c r="D369" s="50">
        <v>0</v>
      </c>
      <c r="E369" s="50">
        <v>0</v>
      </c>
      <c r="F369" s="18"/>
      <c r="G369" s="18"/>
    </row>
    <row r="370" spans="1:7" x14ac:dyDescent="0.25">
      <c r="A370" s="45">
        <v>4226</v>
      </c>
      <c r="B370" s="136" t="s">
        <v>152</v>
      </c>
      <c r="C370" s="50">
        <v>0</v>
      </c>
      <c r="D370" s="50">
        <v>0</v>
      </c>
      <c r="E370" s="50">
        <v>0</v>
      </c>
      <c r="F370" s="18"/>
      <c r="G370" s="18"/>
    </row>
    <row r="371" spans="1:7" x14ac:dyDescent="0.25">
      <c r="A371" s="45">
        <v>4227</v>
      </c>
      <c r="B371" s="136" t="s">
        <v>101</v>
      </c>
      <c r="C371" s="50">
        <v>0</v>
      </c>
      <c r="D371" s="50">
        <v>0</v>
      </c>
      <c r="E371" s="50">
        <v>0</v>
      </c>
      <c r="F371" s="18"/>
      <c r="G371" s="18"/>
    </row>
    <row r="372" spans="1:7" ht="26.25" x14ac:dyDescent="0.25">
      <c r="A372" s="43">
        <v>424</v>
      </c>
      <c r="B372" s="135" t="s">
        <v>102</v>
      </c>
      <c r="C372" s="49">
        <f>C373</f>
        <v>0</v>
      </c>
      <c r="D372" s="49">
        <v>0</v>
      </c>
      <c r="E372" s="49">
        <f>E373</f>
        <v>0</v>
      </c>
      <c r="F372" s="14">
        <v>0</v>
      </c>
      <c r="G372" s="14">
        <v>0</v>
      </c>
    </row>
    <row r="373" spans="1:7" x14ac:dyDescent="0.25">
      <c r="A373" s="45">
        <v>4241</v>
      </c>
      <c r="B373" s="136" t="s">
        <v>103</v>
      </c>
      <c r="C373" s="50">
        <v>0</v>
      </c>
      <c r="D373" s="50">
        <v>0</v>
      </c>
      <c r="E373" s="50">
        <v>0</v>
      </c>
      <c r="F373" s="18"/>
      <c r="G373" s="18"/>
    </row>
    <row r="374" spans="1:7" x14ac:dyDescent="0.25">
      <c r="A374" s="63" t="s">
        <v>180</v>
      </c>
      <c r="B374" s="64"/>
      <c r="C374" s="49">
        <f>C364+C334</f>
        <v>12640.77</v>
      </c>
      <c r="D374" s="49">
        <f>D364+D334</f>
        <v>2654.46</v>
      </c>
      <c r="E374" s="49">
        <f>E364+E334</f>
        <v>1142.6400000000001</v>
      </c>
      <c r="F374" s="14">
        <f>E374/C374*100</f>
        <v>9.0393227627747361</v>
      </c>
      <c r="G374" s="14">
        <f>E374/D374*100</f>
        <v>43.046043263036552</v>
      </c>
    </row>
    <row r="375" spans="1:7" x14ac:dyDescent="0.25">
      <c r="A375" s="128" t="s">
        <v>181</v>
      </c>
      <c r="B375" s="129"/>
      <c r="C375" s="129"/>
      <c r="D375" s="129"/>
      <c r="E375" s="129"/>
      <c r="F375" s="129"/>
      <c r="G375" s="130"/>
    </row>
    <row r="376" spans="1:7" x14ac:dyDescent="0.25">
      <c r="A376" s="101" t="s">
        <v>137</v>
      </c>
      <c r="B376" s="131"/>
      <c r="C376" s="41">
        <f t="shared" ref="C376:E377" si="19">C377</f>
        <v>13464.650000000001</v>
      </c>
      <c r="D376" s="41">
        <f t="shared" si="19"/>
        <v>7366.1200000000008</v>
      </c>
      <c r="E376" s="41">
        <f t="shared" si="19"/>
        <v>2835.58</v>
      </c>
      <c r="F376" s="14">
        <f>E376/C376*100</f>
        <v>21.059440832104805</v>
      </c>
      <c r="G376" s="14">
        <f>E376/D376*100</f>
        <v>38.494892833676339</v>
      </c>
    </row>
    <row r="377" spans="1:7" x14ac:dyDescent="0.25">
      <c r="A377" s="39">
        <v>3</v>
      </c>
      <c r="B377" s="132" t="s">
        <v>16</v>
      </c>
      <c r="C377" s="41">
        <f t="shared" si="19"/>
        <v>13464.650000000001</v>
      </c>
      <c r="D377" s="41">
        <f t="shared" si="19"/>
        <v>7366.1200000000008</v>
      </c>
      <c r="E377" s="41">
        <f t="shared" si="19"/>
        <v>2835.58</v>
      </c>
      <c r="F377" s="14">
        <f>E377/C377*100</f>
        <v>21.059440832104805</v>
      </c>
      <c r="G377" s="14">
        <f>E377/D377*100</f>
        <v>38.494892833676339</v>
      </c>
    </row>
    <row r="378" spans="1:7" x14ac:dyDescent="0.25">
      <c r="A378" s="39">
        <v>32</v>
      </c>
      <c r="B378" s="133" t="s">
        <v>57</v>
      </c>
      <c r="C378" s="49">
        <f>C379+C384+C392</f>
        <v>13464.650000000001</v>
      </c>
      <c r="D378" s="49">
        <f>D379+D384+D392</f>
        <v>7366.1200000000008</v>
      </c>
      <c r="E378" s="49">
        <f>E379+E384+E392</f>
        <v>2835.58</v>
      </c>
      <c r="F378" s="14">
        <f>E378/C378*100</f>
        <v>21.059440832104805</v>
      </c>
      <c r="G378" s="14">
        <f>E378/D378*100</f>
        <v>38.494892833676339</v>
      </c>
    </row>
    <row r="379" spans="1:7" x14ac:dyDescent="0.25">
      <c r="A379" s="43">
        <v>322</v>
      </c>
      <c r="B379" s="135" t="s">
        <v>63</v>
      </c>
      <c r="C379" s="49">
        <f>SUM(C380:C383)</f>
        <v>945.84999999999991</v>
      </c>
      <c r="D379" s="49">
        <f>SUM(D380:D383)</f>
        <v>0</v>
      </c>
      <c r="E379" s="49">
        <f>SUM(E380:E383)</f>
        <v>230.7</v>
      </c>
      <c r="F379" s="14">
        <f>E379/C379*100</f>
        <v>24.390759634191468</v>
      </c>
      <c r="G379" s="14">
        <v>0</v>
      </c>
    </row>
    <row r="380" spans="1:7" x14ac:dyDescent="0.25">
      <c r="A380" s="18">
        <v>3211</v>
      </c>
      <c r="B380" s="156" t="s">
        <v>59</v>
      </c>
      <c r="C380" s="50">
        <v>185.81</v>
      </c>
      <c r="D380" s="50">
        <v>0</v>
      </c>
      <c r="E380" s="50">
        <v>210</v>
      </c>
      <c r="F380" s="18"/>
      <c r="G380" s="18"/>
    </row>
    <row r="381" spans="1:7" x14ac:dyDescent="0.25">
      <c r="A381" s="45">
        <v>3221</v>
      </c>
      <c r="B381" s="136" t="s">
        <v>64</v>
      </c>
      <c r="C381" s="50">
        <v>704.99</v>
      </c>
      <c r="D381" s="50">
        <v>0</v>
      </c>
      <c r="E381" s="50">
        <v>20.7</v>
      </c>
      <c r="F381" s="18"/>
      <c r="G381" s="18"/>
    </row>
    <row r="382" spans="1:7" x14ac:dyDescent="0.25">
      <c r="A382" s="45">
        <v>3224</v>
      </c>
      <c r="B382" s="136" t="s">
        <v>67</v>
      </c>
      <c r="C382" s="50">
        <v>55.05</v>
      </c>
      <c r="D382" s="50">
        <v>0</v>
      </c>
      <c r="E382" s="50"/>
      <c r="F382" s="18"/>
      <c r="G382" s="18">
        <v>0</v>
      </c>
    </row>
    <row r="383" spans="1:7" x14ac:dyDescent="0.25">
      <c r="A383" s="45">
        <v>3225</v>
      </c>
      <c r="B383" s="136" t="s">
        <v>68</v>
      </c>
      <c r="C383" s="50">
        <v>0</v>
      </c>
      <c r="D383" s="50">
        <v>0</v>
      </c>
      <c r="E383" s="50">
        <v>0</v>
      </c>
      <c r="F383" s="18"/>
      <c r="G383" s="18"/>
    </row>
    <row r="384" spans="1:7" x14ac:dyDescent="0.25">
      <c r="A384" s="43">
        <v>323</v>
      </c>
      <c r="B384" s="135" t="s">
        <v>70</v>
      </c>
      <c r="C384" s="49">
        <f>SUM(C385:C391)</f>
        <v>614.02</v>
      </c>
      <c r="D384" s="49">
        <f>SUM(D385:D391)</f>
        <v>0</v>
      </c>
      <c r="E384" s="49">
        <f>SUM(E385:E391)</f>
        <v>0</v>
      </c>
      <c r="F384" s="14">
        <f>E384/C384*100</f>
        <v>0</v>
      </c>
      <c r="G384" s="14">
        <v>0</v>
      </c>
    </row>
    <row r="385" spans="1:7" x14ac:dyDescent="0.25">
      <c r="A385" s="45">
        <v>3231</v>
      </c>
      <c r="B385" s="136" t="s">
        <v>71</v>
      </c>
      <c r="C385" s="50">
        <v>0</v>
      </c>
      <c r="D385" s="50">
        <v>0</v>
      </c>
      <c r="E385" s="50">
        <v>0</v>
      </c>
      <c r="F385" s="18"/>
      <c r="G385" s="18"/>
    </row>
    <row r="386" spans="1:7" x14ac:dyDescent="0.25">
      <c r="A386" s="45">
        <v>3232</v>
      </c>
      <c r="B386" s="136" t="s">
        <v>72</v>
      </c>
      <c r="C386" s="50">
        <v>100.37</v>
      </c>
      <c r="D386" s="50">
        <v>0</v>
      </c>
      <c r="E386" s="50"/>
      <c r="F386" s="18"/>
      <c r="G386" s="18"/>
    </row>
    <row r="387" spans="1:7" x14ac:dyDescent="0.25">
      <c r="A387" s="45">
        <v>3234</v>
      </c>
      <c r="B387" s="136" t="s">
        <v>74</v>
      </c>
      <c r="C387" s="50">
        <v>0</v>
      </c>
      <c r="D387" s="50">
        <v>0</v>
      </c>
      <c r="E387" s="50">
        <v>0</v>
      </c>
      <c r="F387" s="18"/>
      <c r="G387" s="18"/>
    </row>
    <row r="388" spans="1:7" x14ac:dyDescent="0.25">
      <c r="A388" s="45">
        <v>3235</v>
      </c>
      <c r="B388" s="136" t="s">
        <v>75</v>
      </c>
      <c r="C388" s="50">
        <v>0</v>
      </c>
      <c r="D388" s="50">
        <v>0</v>
      </c>
      <c r="E388" s="50">
        <v>0</v>
      </c>
      <c r="F388" s="18"/>
      <c r="G388" s="18"/>
    </row>
    <row r="389" spans="1:7" ht="12.75" customHeight="1" x14ac:dyDescent="0.25">
      <c r="A389" s="45">
        <v>3237</v>
      </c>
      <c r="B389" s="136" t="s">
        <v>77</v>
      </c>
      <c r="C389" s="50">
        <v>0</v>
      </c>
      <c r="D389" s="50">
        <v>0</v>
      </c>
      <c r="E389" s="50">
        <v>0</v>
      </c>
      <c r="F389" s="18"/>
      <c r="G389" s="18"/>
    </row>
    <row r="390" spans="1:7" x14ac:dyDescent="0.25">
      <c r="A390" s="45">
        <v>3238</v>
      </c>
      <c r="B390" s="136" t="s">
        <v>78</v>
      </c>
      <c r="C390" s="50">
        <v>0</v>
      </c>
      <c r="D390" s="50">
        <v>0</v>
      </c>
      <c r="E390" s="50">
        <v>0</v>
      </c>
      <c r="F390" s="18"/>
      <c r="G390" s="18"/>
    </row>
    <row r="391" spans="1:7" x14ac:dyDescent="0.25">
      <c r="A391" s="45">
        <v>3239</v>
      </c>
      <c r="B391" s="136" t="s">
        <v>79</v>
      </c>
      <c r="C391" s="50">
        <v>513.65</v>
      </c>
      <c r="D391" s="50">
        <v>0</v>
      </c>
      <c r="E391" s="50"/>
      <c r="F391" s="18"/>
      <c r="G391" s="18"/>
    </row>
    <row r="392" spans="1:7" ht="26.25" x14ac:dyDescent="0.25">
      <c r="A392" s="43">
        <v>329</v>
      </c>
      <c r="B392" s="135" t="s">
        <v>80</v>
      </c>
      <c r="C392" s="49">
        <f>SUM(C393:C394)</f>
        <v>11904.78</v>
      </c>
      <c r="D392" s="49">
        <f>SUM(D393:D394)</f>
        <v>7366.1200000000008</v>
      </c>
      <c r="E392" s="49">
        <f>SUM(E393:E394)</f>
        <v>2604.88</v>
      </c>
      <c r="F392" s="14">
        <f>E392/C392*100</f>
        <v>21.880958740942713</v>
      </c>
      <c r="G392" s="14">
        <f>E392/D392*100</f>
        <v>35.362986212551519</v>
      </c>
    </row>
    <row r="393" spans="1:7" x14ac:dyDescent="0.25">
      <c r="A393" s="45">
        <v>3292</v>
      </c>
      <c r="B393" s="136" t="s">
        <v>82</v>
      </c>
      <c r="C393" s="50">
        <v>594.86</v>
      </c>
      <c r="D393" s="50">
        <v>729.98</v>
      </c>
      <c r="E393" s="50"/>
      <c r="F393" s="18"/>
      <c r="G393" s="18"/>
    </row>
    <row r="394" spans="1:7" x14ac:dyDescent="0.25">
      <c r="A394" s="45">
        <v>3299</v>
      </c>
      <c r="B394" s="136" t="s">
        <v>80</v>
      </c>
      <c r="C394" s="50">
        <v>11309.92</v>
      </c>
      <c r="D394" s="50">
        <v>6636.14</v>
      </c>
      <c r="E394" s="50">
        <v>2604.88</v>
      </c>
      <c r="F394" s="18"/>
      <c r="G394" s="18"/>
    </row>
    <row r="395" spans="1:7" x14ac:dyDescent="0.25">
      <c r="A395" s="95" t="s">
        <v>173</v>
      </c>
      <c r="B395" s="97"/>
      <c r="C395" s="49">
        <f t="shared" ref="C395:E397" si="20">C396</f>
        <v>13128.66</v>
      </c>
      <c r="D395" s="49">
        <f t="shared" si="20"/>
        <v>14599.51</v>
      </c>
      <c r="E395" s="49">
        <f t="shared" si="20"/>
        <v>0</v>
      </c>
      <c r="F395" s="14">
        <f>E395/C395*100</f>
        <v>0</v>
      </c>
      <c r="G395" s="14">
        <f>E395/D395*100</f>
        <v>0</v>
      </c>
    </row>
    <row r="396" spans="1:7" x14ac:dyDescent="0.25">
      <c r="A396" s="107">
        <v>3</v>
      </c>
      <c r="B396" s="139" t="s">
        <v>16</v>
      </c>
      <c r="C396" s="49">
        <f t="shared" si="20"/>
        <v>13128.66</v>
      </c>
      <c r="D396" s="49">
        <f t="shared" si="20"/>
        <v>14599.51</v>
      </c>
      <c r="E396" s="49">
        <f t="shared" si="20"/>
        <v>0</v>
      </c>
      <c r="F396" s="14">
        <f>E396/C396*100</f>
        <v>0</v>
      </c>
      <c r="G396" s="14">
        <f>E396/D396*100</f>
        <v>0</v>
      </c>
    </row>
    <row r="397" spans="1:7" x14ac:dyDescent="0.25">
      <c r="A397" s="107">
        <v>32</v>
      </c>
      <c r="B397" s="139" t="s">
        <v>57</v>
      </c>
      <c r="C397" s="49">
        <f t="shared" si="20"/>
        <v>13128.66</v>
      </c>
      <c r="D397" s="49">
        <f t="shared" si="20"/>
        <v>14599.51</v>
      </c>
      <c r="E397" s="49">
        <f t="shared" si="20"/>
        <v>0</v>
      </c>
      <c r="F397" s="14">
        <f>E397/C397*100</f>
        <v>0</v>
      </c>
      <c r="G397" s="14">
        <f>E397/D397*100</f>
        <v>0</v>
      </c>
    </row>
    <row r="398" spans="1:7" x14ac:dyDescent="0.25">
      <c r="A398" s="124">
        <v>322</v>
      </c>
      <c r="B398" s="157" t="s">
        <v>63</v>
      </c>
      <c r="C398" s="49">
        <f>SUM(C399:C404)</f>
        <v>13128.66</v>
      </c>
      <c r="D398" s="49">
        <f>SUM(D399:D404)</f>
        <v>14599.51</v>
      </c>
      <c r="E398" s="49">
        <f>E400+E403</f>
        <v>0</v>
      </c>
      <c r="F398" s="14">
        <f>E398/C398*100</f>
        <v>0</v>
      </c>
      <c r="G398" s="14">
        <f>E398/D398*100</f>
        <v>0</v>
      </c>
    </row>
    <row r="399" spans="1:7" ht="12.75" customHeight="1" x14ac:dyDescent="0.25">
      <c r="A399" s="45">
        <v>3221</v>
      </c>
      <c r="B399" s="136" t="s">
        <v>64</v>
      </c>
      <c r="C399" s="50">
        <v>0</v>
      </c>
      <c r="D399" s="50">
        <v>0</v>
      </c>
      <c r="E399" s="50">
        <v>0</v>
      </c>
      <c r="F399" s="18"/>
      <c r="G399" s="18"/>
    </row>
    <row r="400" spans="1:7" x14ac:dyDescent="0.25">
      <c r="A400" s="45">
        <v>3222</v>
      </c>
      <c r="B400" s="136" t="s">
        <v>65</v>
      </c>
      <c r="C400" s="50">
        <v>13122.3</v>
      </c>
      <c r="D400" s="50">
        <v>14599.51</v>
      </c>
      <c r="E400" s="50"/>
      <c r="F400" s="18"/>
      <c r="G400" s="18"/>
    </row>
    <row r="401" spans="1:7" x14ac:dyDescent="0.25">
      <c r="A401" s="45">
        <v>3223</v>
      </c>
      <c r="B401" s="136" t="s">
        <v>66</v>
      </c>
      <c r="C401" s="50">
        <v>0</v>
      </c>
      <c r="D401" s="50">
        <v>0</v>
      </c>
      <c r="E401" s="50">
        <v>0</v>
      </c>
      <c r="F401" s="18"/>
      <c r="G401" s="18"/>
    </row>
    <row r="402" spans="1:7" x14ac:dyDescent="0.25">
      <c r="A402" s="45">
        <v>3224</v>
      </c>
      <c r="B402" s="136" t="s">
        <v>67</v>
      </c>
      <c r="C402" s="50">
        <v>0</v>
      </c>
      <c r="D402" s="50">
        <v>0</v>
      </c>
      <c r="E402" s="50">
        <v>0</v>
      </c>
      <c r="F402" s="18"/>
      <c r="G402" s="18"/>
    </row>
    <row r="403" spans="1:7" x14ac:dyDescent="0.25">
      <c r="A403" s="45">
        <v>3225</v>
      </c>
      <c r="B403" s="136" t="s">
        <v>68</v>
      </c>
      <c r="C403" s="50">
        <v>6.36</v>
      </c>
      <c r="D403" s="50">
        <v>0</v>
      </c>
      <c r="E403" s="50"/>
      <c r="F403" s="18"/>
      <c r="G403" s="18"/>
    </row>
    <row r="404" spans="1:7" x14ac:dyDescent="0.25">
      <c r="A404" s="45">
        <v>3227</v>
      </c>
      <c r="B404" s="136" t="s">
        <v>69</v>
      </c>
      <c r="C404" s="50">
        <v>0</v>
      </c>
      <c r="D404" s="50">
        <v>0</v>
      </c>
      <c r="E404" s="50">
        <v>0</v>
      </c>
      <c r="F404" s="18"/>
      <c r="G404" s="18"/>
    </row>
    <row r="405" spans="1:7" x14ac:dyDescent="0.25">
      <c r="A405" s="95" t="s">
        <v>182</v>
      </c>
      <c r="B405" s="97"/>
      <c r="C405" s="49">
        <f t="shared" ref="C405:E407" si="21">C406</f>
        <v>13.27</v>
      </c>
      <c r="D405" s="49">
        <f t="shared" si="21"/>
        <v>0</v>
      </c>
      <c r="E405" s="49">
        <f t="shared" si="21"/>
        <v>0</v>
      </c>
      <c r="F405" s="14">
        <v>0</v>
      </c>
      <c r="G405" s="14">
        <v>0</v>
      </c>
    </row>
    <row r="406" spans="1:7" ht="12.75" customHeight="1" x14ac:dyDescent="0.25">
      <c r="A406" s="107">
        <v>3</v>
      </c>
      <c r="B406" s="139" t="s">
        <v>16</v>
      </c>
      <c r="C406" s="49">
        <f t="shared" si="21"/>
        <v>13.27</v>
      </c>
      <c r="D406" s="49">
        <f t="shared" si="21"/>
        <v>0</v>
      </c>
      <c r="E406" s="49">
        <f t="shared" si="21"/>
        <v>0</v>
      </c>
      <c r="F406" s="14">
        <v>0</v>
      </c>
      <c r="G406" s="14">
        <v>0</v>
      </c>
    </row>
    <row r="407" spans="1:7" x14ac:dyDescent="0.25">
      <c r="A407" s="107">
        <v>32</v>
      </c>
      <c r="B407" s="139" t="s">
        <v>57</v>
      </c>
      <c r="C407" s="49">
        <f t="shared" si="21"/>
        <v>13.27</v>
      </c>
      <c r="D407" s="49">
        <f t="shared" si="21"/>
        <v>0</v>
      </c>
      <c r="E407" s="49">
        <f t="shared" si="21"/>
        <v>0</v>
      </c>
      <c r="F407" s="14">
        <v>0</v>
      </c>
      <c r="G407" s="14">
        <v>0</v>
      </c>
    </row>
    <row r="408" spans="1:7" ht="26.25" x14ac:dyDescent="0.25">
      <c r="A408" s="43">
        <v>329</v>
      </c>
      <c r="B408" s="135" t="s">
        <v>80</v>
      </c>
      <c r="C408" s="49">
        <f>C409</f>
        <v>13.27</v>
      </c>
      <c r="D408" s="49">
        <f>D410</f>
        <v>0</v>
      </c>
      <c r="E408" s="49">
        <f>E409</f>
        <v>0</v>
      </c>
      <c r="F408" s="14">
        <v>0</v>
      </c>
      <c r="G408" s="14">
        <v>0</v>
      </c>
    </row>
    <row r="409" spans="1:7" x14ac:dyDescent="0.25">
      <c r="A409" s="45">
        <v>3294</v>
      </c>
      <c r="B409" s="136" t="s">
        <v>84</v>
      </c>
      <c r="C409" s="50">
        <v>13.27</v>
      </c>
      <c r="D409" s="50">
        <v>0</v>
      </c>
      <c r="E409" s="50"/>
      <c r="F409" s="18"/>
      <c r="G409" s="18"/>
    </row>
    <row r="410" spans="1:7" x14ac:dyDescent="0.25">
      <c r="A410" s="45">
        <v>3299</v>
      </c>
      <c r="B410" s="136" t="s">
        <v>80</v>
      </c>
      <c r="C410" s="50">
        <v>0</v>
      </c>
      <c r="D410" s="50">
        <v>0</v>
      </c>
      <c r="E410" s="50">
        <v>0</v>
      </c>
      <c r="F410" s="18"/>
      <c r="G410" s="18"/>
    </row>
    <row r="411" spans="1:7" x14ac:dyDescent="0.25">
      <c r="A411" s="158" t="s">
        <v>183</v>
      </c>
      <c r="B411" s="159"/>
      <c r="C411" s="126">
        <f>C405+C395+C376</f>
        <v>26606.58</v>
      </c>
      <c r="D411" s="126">
        <f>D405+D395+D376</f>
        <v>21965.63</v>
      </c>
      <c r="E411" s="126">
        <f>E405+E395+E376</f>
        <v>2835.58</v>
      </c>
      <c r="F411" s="14">
        <f>E411/C411*100</f>
        <v>10.657438874143162</v>
      </c>
      <c r="G411" s="14">
        <f>E411/D411*100</f>
        <v>12.909167640536602</v>
      </c>
    </row>
    <row r="412" spans="1:7" x14ac:dyDescent="0.25">
      <c r="A412" s="128" t="s">
        <v>118</v>
      </c>
      <c r="B412" s="129"/>
      <c r="C412" s="129"/>
      <c r="D412" s="129"/>
      <c r="E412" s="129"/>
      <c r="F412" s="129"/>
      <c r="G412" s="130"/>
    </row>
    <row r="413" spans="1:7" x14ac:dyDescent="0.25">
      <c r="A413" s="101" t="s">
        <v>137</v>
      </c>
      <c r="B413" s="131"/>
      <c r="C413" s="41">
        <f t="shared" ref="C413:E415" si="22">C414</f>
        <v>92.91</v>
      </c>
      <c r="D413" s="126">
        <f t="shared" si="22"/>
        <v>0</v>
      </c>
      <c r="E413" s="126">
        <f t="shared" si="22"/>
        <v>0</v>
      </c>
      <c r="F413" s="14">
        <f>E413/C413*100</f>
        <v>0</v>
      </c>
      <c r="G413" s="14">
        <v>0</v>
      </c>
    </row>
    <row r="414" spans="1:7" x14ac:dyDescent="0.25">
      <c r="A414" s="39">
        <v>3</v>
      </c>
      <c r="B414" s="132" t="s">
        <v>16</v>
      </c>
      <c r="C414" s="148">
        <f t="shared" si="22"/>
        <v>92.91</v>
      </c>
      <c r="D414" s="126">
        <f t="shared" si="22"/>
        <v>0</v>
      </c>
      <c r="E414" s="126">
        <f t="shared" si="22"/>
        <v>0</v>
      </c>
      <c r="F414" s="14">
        <f>E414/C414*100</f>
        <v>0</v>
      </c>
      <c r="G414" s="14">
        <v>0</v>
      </c>
    </row>
    <row r="415" spans="1:7" ht="12.75" customHeight="1" x14ac:dyDescent="0.25">
      <c r="A415" s="107">
        <v>32</v>
      </c>
      <c r="B415" s="139" t="s">
        <v>57</v>
      </c>
      <c r="C415" s="148">
        <f t="shared" si="22"/>
        <v>92.91</v>
      </c>
      <c r="D415" s="49">
        <f t="shared" si="22"/>
        <v>0</v>
      </c>
      <c r="E415" s="49">
        <f t="shared" si="22"/>
        <v>0</v>
      </c>
      <c r="F415" s="14">
        <f>E415/C415*100</f>
        <v>0</v>
      </c>
      <c r="G415" s="14">
        <v>0</v>
      </c>
    </row>
    <row r="416" spans="1:7" x14ac:dyDescent="0.25">
      <c r="A416" s="43">
        <v>322</v>
      </c>
      <c r="B416" s="135" t="s">
        <v>63</v>
      </c>
      <c r="C416" s="160">
        <f>C417</f>
        <v>92.91</v>
      </c>
      <c r="D416" s="49">
        <f>D417</f>
        <v>0</v>
      </c>
      <c r="E416" s="49">
        <f>E417</f>
        <v>0</v>
      </c>
      <c r="F416" s="14">
        <f>E416/C416*100</f>
        <v>0</v>
      </c>
      <c r="G416" s="14">
        <v>0</v>
      </c>
    </row>
    <row r="417" spans="1:7" x14ac:dyDescent="0.25">
      <c r="A417" s="45">
        <v>3221</v>
      </c>
      <c r="B417" s="136" t="s">
        <v>64</v>
      </c>
      <c r="C417" s="161">
        <v>92.91</v>
      </c>
      <c r="D417" s="50">
        <v>0</v>
      </c>
      <c r="E417" s="50">
        <v>0</v>
      </c>
      <c r="F417" s="18"/>
      <c r="G417" s="18">
        <v>0</v>
      </c>
    </row>
    <row r="418" spans="1:7" x14ac:dyDescent="0.25">
      <c r="A418" s="45">
        <v>3227</v>
      </c>
      <c r="B418" s="136" t="s">
        <v>179</v>
      </c>
      <c r="C418" s="161">
        <v>0</v>
      </c>
      <c r="D418" s="50">
        <v>0</v>
      </c>
      <c r="E418" s="50">
        <v>0</v>
      </c>
      <c r="F418" s="18"/>
      <c r="G418" s="18"/>
    </row>
    <row r="419" spans="1:7" ht="26.25" x14ac:dyDescent="0.25">
      <c r="A419" s="43">
        <v>329</v>
      </c>
      <c r="B419" s="135" t="s">
        <v>80</v>
      </c>
      <c r="C419" s="135"/>
      <c r="D419" s="49">
        <f>SUM(D420:D420)</f>
        <v>0</v>
      </c>
      <c r="E419" s="49">
        <f>SUM(E420:E420)</f>
        <v>0</v>
      </c>
      <c r="F419" s="14">
        <v>0</v>
      </c>
      <c r="G419" s="14">
        <v>0</v>
      </c>
    </row>
    <row r="420" spans="1:7" x14ac:dyDescent="0.25">
      <c r="A420" s="45">
        <v>3299</v>
      </c>
      <c r="B420" s="136" t="s">
        <v>80</v>
      </c>
      <c r="C420" s="136">
        <v>0</v>
      </c>
      <c r="D420" s="50">
        <v>0</v>
      </c>
      <c r="E420" s="50">
        <v>0</v>
      </c>
      <c r="F420" s="18">
        <v>0</v>
      </c>
      <c r="G420" s="18">
        <v>0</v>
      </c>
    </row>
    <row r="421" spans="1:7" x14ac:dyDescent="0.25">
      <c r="A421" s="95" t="s">
        <v>148</v>
      </c>
      <c r="B421" s="97"/>
      <c r="C421" s="162">
        <f>C422</f>
        <v>0</v>
      </c>
      <c r="D421" s="126">
        <f t="shared" ref="D421:E423" si="23">D422</f>
        <v>0</v>
      </c>
      <c r="E421" s="126">
        <f t="shared" si="23"/>
        <v>0</v>
      </c>
      <c r="F421" s="14">
        <v>0</v>
      </c>
      <c r="G421" s="14">
        <v>0</v>
      </c>
    </row>
    <row r="422" spans="1:7" ht="26.25" x14ac:dyDescent="0.25">
      <c r="A422" s="39">
        <v>4</v>
      </c>
      <c r="B422" s="133" t="s">
        <v>94</v>
      </c>
      <c r="C422" s="163">
        <f>C423</f>
        <v>0</v>
      </c>
      <c r="D422" s="49">
        <f t="shared" si="23"/>
        <v>0</v>
      </c>
      <c r="E422" s="49">
        <f t="shared" si="23"/>
        <v>0</v>
      </c>
      <c r="F422" s="14">
        <v>0</v>
      </c>
      <c r="G422" s="14">
        <v>0</v>
      </c>
    </row>
    <row r="423" spans="1:7" ht="26.25" x14ac:dyDescent="0.25">
      <c r="A423" s="39">
        <v>42</v>
      </c>
      <c r="B423" s="133" t="s">
        <v>95</v>
      </c>
      <c r="C423" s="163">
        <f>C424</f>
        <v>0</v>
      </c>
      <c r="D423" s="49">
        <f>D424</f>
        <v>0</v>
      </c>
      <c r="E423" s="49">
        <f t="shared" si="23"/>
        <v>0</v>
      </c>
      <c r="F423" s="14">
        <v>0</v>
      </c>
      <c r="G423" s="14">
        <v>0</v>
      </c>
    </row>
    <row r="424" spans="1:7" ht="26.25" x14ac:dyDescent="0.25">
      <c r="A424" s="43">
        <v>424</v>
      </c>
      <c r="B424" s="135" t="s">
        <v>102</v>
      </c>
      <c r="C424" s="160">
        <f>C425</f>
        <v>0</v>
      </c>
      <c r="D424" s="49">
        <f>D425</f>
        <v>0</v>
      </c>
      <c r="E424" s="49">
        <f>E425</f>
        <v>0</v>
      </c>
      <c r="F424" s="14">
        <v>0</v>
      </c>
      <c r="G424" s="14">
        <v>0</v>
      </c>
    </row>
    <row r="425" spans="1:7" x14ac:dyDescent="0.25">
      <c r="A425" s="45">
        <v>4241</v>
      </c>
      <c r="B425" s="136" t="s">
        <v>103</v>
      </c>
      <c r="C425" s="161">
        <v>0</v>
      </c>
      <c r="D425" s="50">
        <v>0</v>
      </c>
      <c r="E425" s="50">
        <v>0</v>
      </c>
      <c r="F425" s="18">
        <v>0</v>
      </c>
      <c r="G425" s="18">
        <v>0</v>
      </c>
    </row>
    <row r="426" spans="1:7" x14ac:dyDescent="0.25">
      <c r="A426" s="63" t="s">
        <v>119</v>
      </c>
      <c r="B426" s="64"/>
      <c r="C426" s="164">
        <f>C413+C421</f>
        <v>92.91</v>
      </c>
      <c r="D426" s="126">
        <f>D421+D413</f>
        <v>0</v>
      </c>
      <c r="E426" s="126">
        <f>E421+E413</f>
        <v>0</v>
      </c>
      <c r="F426" s="14">
        <f>E426/C426*100</f>
        <v>0</v>
      </c>
      <c r="G426" s="14">
        <v>0</v>
      </c>
    </row>
    <row r="427" spans="1:7" x14ac:dyDescent="0.25">
      <c r="C427" s="165" t="s">
        <v>184</v>
      </c>
      <c r="D427" s="127"/>
      <c r="E427" s="127"/>
    </row>
    <row r="428" spans="1:7" x14ac:dyDescent="0.25">
      <c r="A428" s="166" t="s">
        <v>148</v>
      </c>
      <c r="B428" s="167"/>
      <c r="C428" s="48">
        <f>C429</f>
        <v>225.77</v>
      </c>
      <c r="D428" s="48">
        <f>D436</f>
        <v>530.89</v>
      </c>
      <c r="E428" s="48">
        <f>E429</f>
        <v>403.37</v>
      </c>
      <c r="F428" s="168">
        <f>E428/C428*100</f>
        <v>178.6641272091066</v>
      </c>
      <c r="G428" s="168">
        <f>E428/D428*100</f>
        <v>75.979958183427826</v>
      </c>
    </row>
    <row r="429" spans="1:7" ht="26.25" x14ac:dyDescent="0.25">
      <c r="A429" s="43">
        <v>4</v>
      </c>
      <c r="B429" s="135" t="s">
        <v>94</v>
      </c>
      <c r="C429" s="48">
        <f>C430</f>
        <v>225.77</v>
      </c>
      <c r="D429" s="48">
        <f>D430</f>
        <v>530.89</v>
      </c>
      <c r="E429" s="48">
        <f>E430+E434</f>
        <v>403.37</v>
      </c>
      <c r="F429" s="168">
        <f>E429/C429*100</f>
        <v>178.6641272091066</v>
      </c>
      <c r="G429" s="168">
        <f>E429/D429*100</f>
        <v>75.979958183427826</v>
      </c>
    </row>
    <row r="430" spans="1:7" ht="24.75" customHeight="1" x14ac:dyDescent="0.25">
      <c r="A430" s="43">
        <v>42</v>
      </c>
      <c r="B430" s="135" t="s">
        <v>95</v>
      </c>
      <c r="C430" s="48">
        <f>C431</f>
        <v>225.77</v>
      </c>
      <c r="D430" s="48">
        <f>D431</f>
        <v>530.89</v>
      </c>
      <c r="E430" s="48">
        <f>E431</f>
        <v>403.37</v>
      </c>
      <c r="F430" s="168">
        <f>E430/C430*100</f>
        <v>178.6641272091066</v>
      </c>
      <c r="G430" s="168">
        <f>E430/D430*100</f>
        <v>75.979958183427826</v>
      </c>
    </row>
    <row r="431" spans="1:7" x14ac:dyDescent="0.25">
      <c r="A431" s="43">
        <v>422</v>
      </c>
      <c r="B431" s="135" t="s">
        <v>98</v>
      </c>
      <c r="C431" s="48">
        <f>C432+C435</f>
        <v>225.77</v>
      </c>
      <c r="D431" s="48">
        <f>D433</f>
        <v>530.89</v>
      </c>
      <c r="E431" s="48">
        <f>E432</f>
        <v>403.37</v>
      </c>
      <c r="F431" s="168">
        <f>E431/C431*100</f>
        <v>178.6641272091066</v>
      </c>
      <c r="G431" s="168">
        <f>E431/D431*100</f>
        <v>75.979958183427826</v>
      </c>
    </row>
    <row r="432" spans="1:7" x14ac:dyDescent="0.25">
      <c r="A432" s="169">
        <v>4221</v>
      </c>
      <c r="B432" s="136" t="s">
        <v>150</v>
      </c>
      <c r="C432" s="47">
        <v>170.83</v>
      </c>
      <c r="D432" s="47">
        <v>0</v>
      </c>
      <c r="E432" s="47">
        <v>403.37</v>
      </c>
      <c r="F432" s="170"/>
      <c r="G432" s="170"/>
    </row>
    <row r="433" spans="1:7" x14ac:dyDescent="0.25">
      <c r="A433" s="171">
        <v>4227</v>
      </c>
      <c r="B433" s="137" t="s">
        <v>101</v>
      </c>
      <c r="C433" s="47">
        <v>0</v>
      </c>
      <c r="D433" s="47">
        <v>530.89</v>
      </c>
      <c r="E433" s="47">
        <v>0</v>
      </c>
      <c r="F433" s="170"/>
      <c r="G433" s="170"/>
    </row>
    <row r="434" spans="1:7" ht="26.25" x14ac:dyDescent="0.25">
      <c r="A434" s="171">
        <v>424</v>
      </c>
      <c r="B434" s="135" t="s">
        <v>102</v>
      </c>
      <c r="C434" s="47">
        <v>0</v>
      </c>
      <c r="D434" s="47">
        <v>0</v>
      </c>
      <c r="E434" s="48">
        <f>E435</f>
        <v>0</v>
      </c>
      <c r="F434" s="168">
        <v>0</v>
      </c>
      <c r="G434" s="168">
        <v>0</v>
      </c>
    </row>
    <row r="435" spans="1:7" x14ac:dyDescent="0.25">
      <c r="A435" s="171">
        <v>4241</v>
      </c>
      <c r="B435" s="136" t="s">
        <v>103</v>
      </c>
      <c r="C435" s="47">
        <v>54.94</v>
      </c>
      <c r="D435" s="47">
        <v>0</v>
      </c>
      <c r="E435" s="47"/>
      <c r="F435" s="170"/>
      <c r="G435" s="170"/>
    </row>
    <row r="436" spans="1:7" x14ac:dyDescent="0.25">
      <c r="A436" s="22" t="s">
        <v>185</v>
      </c>
      <c r="B436" s="23"/>
      <c r="C436" s="48">
        <f>C428</f>
        <v>225.77</v>
      </c>
      <c r="D436" s="48">
        <f>D429</f>
        <v>530.89</v>
      </c>
      <c r="E436" s="48">
        <f>E428</f>
        <v>403.37</v>
      </c>
      <c r="F436" s="168">
        <f>E436/C436*100</f>
        <v>178.6641272091066</v>
      </c>
      <c r="G436" s="168">
        <f>E436/D436*100</f>
        <v>75.979958183427826</v>
      </c>
    </row>
    <row r="437" spans="1:7" x14ac:dyDescent="0.25">
      <c r="A437" s="127" t="s">
        <v>186</v>
      </c>
      <c r="B437" s="172"/>
    </row>
    <row r="439" spans="1:7" x14ac:dyDescent="0.25">
      <c r="A439" s="173" t="s">
        <v>187</v>
      </c>
      <c r="C439" s="174"/>
      <c r="D439" s="174"/>
      <c r="E439" s="174"/>
      <c r="F439" s="174"/>
    </row>
    <row r="440" spans="1:7" x14ac:dyDescent="0.25">
      <c r="A440" s="173" t="s">
        <v>188</v>
      </c>
      <c r="B440" s="174"/>
      <c r="C440" s="174"/>
      <c r="D440" s="174"/>
      <c r="E440" s="174"/>
      <c r="F440" s="174"/>
    </row>
    <row r="441" spans="1:7" x14ac:dyDescent="0.25">
      <c r="A441" s="173" t="s">
        <v>189</v>
      </c>
      <c r="B441" s="174"/>
      <c r="C441" s="174"/>
      <c r="D441" s="175" t="s">
        <v>190</v>
      </c>
      <c r="E441" s="174"/>
      <c r="F441" s="174"/>
    </row>
    <row r="442" spans="1:7" ht="21.75" customHeight="1" x14ac:dyDescent="0.25">
      <c r="A442" s="173"/>
      <c r="B442" s="174"/>
      <c r="C442" s="174"/>
      <c r="D442" s="127"/>
      <c r="E442" s="174"/>
      <c r="F442" s="174"/>
    </row>
    <row r="443" spans="1:7" x14ac:dyDescent="0.25">
      <c r="A443" s="173"/>
      <c r="B443" s="174"/>
      <c r="C443" s="174"/>
      <c r="D443" s="176"/>
      <c r="E443" s="176"/>
      <c r="F443" s="175"/>
    </row>
    <row r="444" spans="1:7" x14ac:dyDescent="0.25">
      <c r="A444" s="173"/>
      <c r="B444" s="174"/>
      <c r="C444" s="174"/>
      <c r="D444" s="127" t="s">
        <v>191</v>
      </c>
      <c r="E444" s="174"/>
      <c r="F444" s="174"/>
    </row>
    <row r="445" spans="1:7" x14ac:dyDescent="0.25">
      <c r="A445" s="173"/>
      <c r="B445" s="174"/>
      <c r="C445" s="174"/>
      <c r="D445" s="174"/>
      <c r="E445" s="174"/>
      <c r="F445" s="174"/>
    </row>
    <row r="446" spans="1:7" x14ac:dyDescent="0.25">
      <c r="B446" s="174"/>
    </row>
  </sheetData>
  <mergeCells count="87">
    <mergeCell ref="A428:B428"/>
    <mergeCell ref="A436:B436"/>
    <mergeCell ref="D443:E443"/>
    <mergeCell ref="A405:B405"/>
    <mergeCell ref="A411:B411"/>
    <mergeCell ref="A412:G412"/>
    <mergeCell ref="A413:B413"/>
    <mergeCell ref="A421:B421"/>
    <mergeCell ref="A426:B426"/>
    <mergeCell ref="A333:G333"/>
    <mergeCell ref="A364:B364"/>
    <mergeCell ref="A374:B374"/>
    <mergeCell ref="A375:G375"/>
    <mergeCell ref="A376:B376"/>
    <mergeCell ref="A395:B395"/>
    <mergeCell ref="A287:B287"/>
    <mergeCell ref="A310:B310"/>
    <mergeCell ref="A315:B315"/>
    <mergeCell ref="A320:B320"/>
    <mergeCell ref="A327:B327"/>
    <mergeCell ref="A332:B332"/>
    <mergeCell ref="A261:B261"/>
    <mergeCell ref="A263:G263"/>
    <mergeCell ref="A264:G264"/>
    <mergeCell ref="A265:G265"/>
    <mergeCell ref="A266:G266"/>
    <mergeCell ref="A267:B267"/>
    <mergeCell ref="A226:B226"/>
    <mergeCell ref="A239:B239"/>
    <mergeCell ref="A240:B240"/>
    <mergeCell ref="A250:B250"/>
    <mergeCell ref="A255:B255"/>
    <mergeCell ref="A256:B256"/>
    <mergeCell ref="A205:G205"/>
    <mergeCell ref="A206:G206"/>
    <mergeCell ref="A207:B207"/>
    <mergeCell ref="A208:B208"/>
    <mergeCell ref="A215:B215"/>
    <mergeCell ref="A221:B221"/>
    <mergeCell ref="A163:G163"/>
    <mergeCell ref="A164:G164"/>
    <mergeCell ref="A165:G165"/>
    <mergeCell ref="A166:B166"/>
    <mergeCell ref="A167:B167"/>
    <mergeCell ref="A198:B198"/>
    <mergeCell ref="A150:G150"/>
    <mergeCell ref="A153:G153"/>
    <mergeCell ref="A154:G154"/>
    <mergeCell ref="A155:G155"/>
    <mergeCell ref="A156:B156"/>
    <mergeCell ref="A157:B157"/>
    <mergeCell ref="A135:G135"/>
    <mergeCell ref="A139:B139"/>
    <mergeCell ref="A140:G140"/>
    <mergeCell ref="A144:B144"/>
    <mergeCell ref="B145:G145"/>
    <mergeCell ref="A149:B149"/>
    <mergeCell ref="A123:B123"/>
    <mergeCell ref="A124:G124"/>
    <mergeCell ref="A127:G127"/>
    <mergeCell ref="A130:B130"/>
    <mergeCell ref="A131:G131"/>
    <mergeCell ref="A134:B134"/>
    <mergeCell ref="A109:G109"/>
    <mergeCell ref="A110:G110"/>
    <mergeCell ref="A111:G111"/>
    <mergeCell ref="A114:G114"/>
    <mergeCell ref="A118:B118"/>
    <mergeCell ref="A119:G119"/>
    <mergeCell ref="A17:B17"/>
    <mergeCell ref="A20:G20"/>
    <mergeCell ref="A21:G21"/>
    <mergeCell ref="A41:B41"/>
    <mergeCell ref="A42:G42"/>
    <mergeCell ref="A106:B106"/>
    <mergeCell ref="A11:B11"/>
    <mergeCell ref="A12:B12"/>
    <mergeCell ref="A13:B13"/>
    <mergeCell ref="A14:B14"/>
    <mergeCell ref="A15:B15"/>
    <mergeCell ref="A16:B16"/>
    <mergeCell ref="A5:G5"/>
    <mergeCell ref="A6:G6"/>
    <mergeCell ref="A7:B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J.Badalića</dc:creator>
  <cp:lastModifiedBy>oš J.Badalića</cp:lastModifiedBy>
  <dcterms:created xsi:type="dcterms:W3CDTF">2023-11-06T12:26:26Z</dcterms:created>
  <dcterms:modified xsi:type="dcterms:W3CDTF">2023-11-06T12:27:28Z</dcterms:modified>
</cp:coreProperties>
</file>