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4"/>
  </bookViews>
  <sheets>
    <sheet name="SAŽETAK" sheetId="1" r:id="rId1"/>
    <sheet name="RAČUN PRIHODA I RASHODA" sheetId="2" r:id="rId2"/>
    <sheet name="RAČUN PREMA FUNKCIJSKOJ KLASIFI" sheetId="3" r:id="rId3"/>
    <sheet name="RAČUN FINANCIRANJA" sheetId="4" r:id="rId4"/>
    <sheet name="POSEBNI DIO" sheetId="5" r:id="rId5"/>
  </sheets>
  <definedNames>
    <definedName name="_xlnm.Print_Titles" localSheetId="4">'POSEBNI DIO'!$1:$4</definedName>
  </definedNames>
  <calcPr fullCalcOnLoad="1"/>
</workbook>
</file>

<file path=xl/sharedStrings.xml><?xml version="1.0" encoding="utf-8"?>
<sst xmlns="http://schemas.openxmlformats.org/spreadsheetml/2006/main" count="601" uniqueCount="258">
  <si>
    <t>PRIHODI POSLOVANJA</t>
  </si>
  <si>
    <t>RAZLIKA - VIŠAK / MANJAK</t>
  </si>
  <si>
    <t>NETO FINANCIRANJE</t>
  </si>
  <si>
    <t>VIŠAK / MANJAK + NETO FINANCIRANJE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</si>
  <si>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</si>
  <si>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</si>
  <si>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</si>
  <si>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</si>
  <si>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</si>
  <si>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</si>
  <si>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</si>
  <si>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</si>
  <si>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</si>
  <si>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</si>
  <si>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</si>
  <si>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</si>
  <si>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</si>
  <si>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</si>
  <si>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</si>
  <si>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</si>
  <si>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</si>
  <si>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</si>
  <si>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</si>
  <si>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</si>
  <si>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</si>
  <si>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</si>
  <si>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</si>
  <si>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</si>
  <si>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</si>
  <si>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</si>
  <si>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</si>
  <si>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</si>
  <si>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</si>
  <si>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</si>
  <si>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</si>
  <si>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</si>
  <si>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</si>
  <si>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</si>
  <si>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</si>
  <si>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</si>
  <si>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</si>
  <si>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</si>
  <si>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</si>
  <si>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</si>
  <si>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</si>
  <si>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Reprezentacija</t>
  </si>
  <si>
    <t>Naknade i pristojbe</t>
  </si>
  <si>
    <t>Bankarske usluge i usluge pl.prometa</t>
  </si>
  <si>
    <t>Uredska oprema i namještaj</t>
  </si>
  <si>
    <t>Uređaji, strojevi i oprema za ost.namjene</t>
  </si>
  <si>
    <t>Knjige u knjižnicama</t>
  </si>
  <si>
    <t>UKUPNO:</t>
  </si>
  <si>
    <t>Usluge promidžbe i informiranja</t>
  </si>
  <si>
    <t>Zakupnine i najamnine</t>
  </si>
  <si>
    <t>Zatezne kamate</t>
  </si>
  <si>
    <t>Oprema za održavanje i zaštitu</t>
  </si>
  <si>
    <t>Usluge telefona, pošte i prijev.</t>
  </si>
  <si>
    <t>Ostali nespomenuti rashodi poslo.</t>
  </si>
  <si>
    <t xml:space="preserve">RASHODI POSLOVANJA </t>
  </si>
  <si>
    <t>Troškovi sudskih postupaka</t>
  </si>
  <si>
    <t>Članarine i norme</t>
  </si>
  <si>
    <t>Pristrojbe i naknade</t>
  </si>
  <si>
    <t>Pristojbe i naknade</t>
  </si>
  <si>
    <t>Ostale naknade građ. i kuć. iz proračuna</t>
  </si>
  <si>
    <t>Naknade građ i kuć. U naravi</t>
  </si>
  <si>
    <t>Nakn. Građanima i kućanstvima na temelju osiguranja i druge naknade</t>
  </si>
  <si>
    <t>Sportska i glazbena oprema</t>
  </si>
  <si>
    <t>Nakn. građanima i kuć. u naravi</t>
  </si>
  <si>
    <t>Namjenski primici od zaduživanja</t>
  </si>
  <si>
    <t>Rashodi za nabavu proizvedene dugotrajne imovine</t>
  </si>
  <si>
    <t>Doprinosi za obvezno osiguranje u slučaju nezaposlenosti</t>
  </si>
  <si>
    <t>A) SAŽETAK RAČUNA PRIHODA I RASHODA</t>
  </si>
  <si>
    <t>Izvršenje 2021.</t>
  </si>
  <si>
    <t>Plan 2022.</t>
  </si>
  <si>
    <t>B) SAŽETAK RAČUNA FINANCIRANJA</t>
  </si>
  <si>
    <t>FINANCIJSKI PLAN PRORAČUNSKOG KORISNIKA JEDINICE LOKALNE I PODRUČNE (REGIONALNE) SAMOUPRAVE 
ZA 2023. I PROJEKCIJA ZA 2024. I 2025. GODINU</t>
  </si>
  <si>
    <t>I. OPĆI DIO</t>
  </si>
  <si>
    <t xml:space="preserve">A. RAČUN PRIHODA I RASHODA </t>
  </si>
  <si>
    <t>Razred</t>
  </si>
  <si>
    <t>Skupina</t>
  </si>
  <si>
    <t>Izvor</t>
  </si>
  <si>
    <t>Naziv prihoda</t>
  </si>
  <si>
    <t>Plan za 2023.</t>
  </si>
  <si>
    <t>Projekcija 
za 2024.</t>
  </si>
  <si>
    <t>Projekcija 
za 2025.</t>
  </si>
  <si>
    <t>Prihodi poslovanja</t>
  </si>
  <si>
    <t>Pomoći iz inozemstva i od subjekata unutar općeg proračuna</t>
  </si>
  <si>
    <t>Prihodi iz nadležnog proračuna i od HZZO-a temeljem ugovornih obveza</t>
  </si>
  <si>
    <t>Prihodi od prodaje nefinancijske imovine</t>
  </si>
  <si>
    <t>Prihodi od prodaje proizvedene dugotrajne imovine</t>
  </si>
  <si>
    <t>Opći prihodi i primici</t>
  </si>
  <si>
    <t>Naziv rashoda</t>
  </si>
  <si>
    <t>Rashodi poslovanja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</si>
  <si>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</si>
  <si>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</si>
  <si>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</si>
  <si>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</si>
  <si>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</si>
  <si>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</si>
  <si>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</si>
  <si>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</si>
  <si>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Vlastiti prihodi</t>
  </si>
  <si>
    <t>Prihodi od imovine</t>
  </si>
  <si>
    <t>Prihodi od upravnih i adm. Pristojbi, pristojbi po posebnim propisima i naknadama</t>
  </si>
  <si>
    <t>Prihodi od prodaje proizvoda i robe te pruđženih usluga i prihodi od donacija</t>
  </si>
  <si>
    <t xml:space="preserve">4.1. </t>
  </si>
  <si>
    <t>5.K.</t>
  </si>
  <si>
    <t>Pomoći</t>
  </si>
  <si>
    <t>3.3.</t>
  </si>
  <si>
    <t>4.L.</t>
  </si>
  <si>
    <t>Prihodi za posebne namjene</t>
  </si>
  <si>
    <t>6.3.</t>
  </si>
  <si>
    <t>Donacije</t>
  </si>
  <si>
    <t>Financijski rashodi</t>
  </si>
  <si>
    <t>Naknade građanima i kućanstvima na temelju osiguranja i druge naknade</t>
  </si>
  <si>
    <t>Rashodi za dodatna ulaganja na nefinancijskoj imovini</t>
  </si>
  <si>
    <t>EUR</t>
  </si>
  <si>
    <t>09 Obrazovanje</t>
  </si>
  <si>
    <t>091 Predškolsko i osnovno obrazovanje</t>
  </si>
  <si>
    <t>0912 Osnovno obrazovanje</t>
  </si>
  <si>
    <t>096 Dodatne usluge u obrazovanju</t>
  </si>
  <si>
    <t>0960 Dodatne usluge u obrazovanju</t>
  </si>
  <si>
    <t>NOVA ŠKOLSKA SHEMA VOĆA I POVRĆA TE MLIJEKA I MLIJEČNIH PROIZVODA</t>
  </si>
  <si>
    <t xml:space="preserve">Tekući Projekt T100011 </t>
  </si>
  <si>
    <t xml:space="preserve">Program 1001 </t>
  </si>
  <si>
    <t>POTICANJE KORIŠTENJA SREDSTAVA EU</t>
  </si>
  <si>
    <t xml:space="preserve">Glavni program P52 </t>
  </si>
  <si>
    <t>PROJEKTI I PROGRAMI  EU</t>
  </si>
  <si>
    <t>PROJEKTI I PROGRAMI EU</t>
  </si>
  <si>
    <t xml:space="preserve">Glava 003006 </t>
  </si>
  <si>
    <t xml:space="preserve">Razdjel 003 </t>
  </si>
  <si>
    <t>UPRAVNI ODJEL ZA POLJOPRIVREDU</t>
  </si>
  <si>
    <t xml:space="preserve">Razdjel 004 </t>
  </si>
  <si>
    <t>UPRAVNI ODJEL ZA PROSVJETU,KULTURU, SPORT I TEHNIČKU KULTURU</t>
  </si>
  <si>
    <t xml:space="preserve">Glava 004002 </t>
  </si>
  <si>
    <t>OSNOVNO ŠKOLSTVO</t>
  </si>
  <si>
    <t xml:space="preserve">GLAVNI PROGRAM P15 </t>
  </si>
  <si>
    <t>MINIMALNI STANDARD U OSNOVNOM ŠKOLSTVU</t>
  </si>
  <si>
    <t xml:space="preserve">Program 1001  </t>
  </si>
  <si>
    <t>Minimalni standard u osnovnom školstvu - materijalni i financijski rashodi</t>
  </si>
  <si>
    <t xml:space="preserve">Aktivnost A100001 </t>
  </si>
  <si>
    <t xml:space="preserve">Aktivnost A100002 </t>
  </si>
  <si>
    <t>Tekuće i investicijsko održavanje-minimalni standard</t>
  </si>
  <si>
    <t xml:space="preserve">Glava 004004 </t>
  </si>
  <si>
    <t>ŠKOLSTVO-OSTALE IZVAN DECENTRALIZIRANE FUNKCIJE</t>
  </si>
  <si>
    <t xml:space="preserve">Glavni program P17 </t>
  </si>
  <si>
    <t>POTREBE IZNAD MINIMALNOG STANDARDA</t>
  </si>
  <si>
    <t>Pojačani standard u školstvu</t>
  </si>
  <si>
    <t xml:space="preserve">Tekući projekt T100003 </t>
  </si>
  <si>
    <t xml:space="preserve">Tekući projekt T100041 </t>
  </si>
  <si>
    <t>E-Tehničar</t>
  </si>
  <si>
    <t xml:space="preserve">Program 1002 </t>
  </si>
  <si>
    <t>KAPITALNO ULAGANJE</t>
  </si>
  <si>
    <t xml:space="preserve">Tekući projekt T100001 </t>
  </si>
  <si>
    <t>OPREMA ŠKOLA</t>
  </si>
  <si>
    <t xml:space="preserve">Program 1003  </t>
  </si>
  <si>
    <t>Tekuće i investicijsko održavanje u školstvu</t>
  </si>
  <si>
    <t xml:space="preserve">Glava 004008 </t>
  </si>
  <si>
    <t>OSNOVNE I SREDNJE ŠKOLE IZVAN ŽUPANIJSKOG PRORAČUNA</t>
  </si>
  <si>
    <t xml:space="preserve">Glavni program P63 </t>
  </si>
  <si>
    <t>PROGRAMI OSNOVNIH ŠKOLA IZVAN ŽUPANIJSKOG PRORAČUNA</t>
  </si>
  <si>
    <t>Izvor financiranja 4.L.</t>
  </si>
  <si>
    <t>Izvor financiranja 5.K.</t>
  </si>
  <si>
    <t>ADMIN.,TEHNIČKO I STRUČNO OSOBLJE</t>
  </si>
  <si>
    <t>ŠKOLSKA KUHINJA</t>
  </si>
  <si>
    <t xml:space="preserve">Tekući projekt T100012 </t>
  </si>
  <si>
    <t xml:space="preserve">Tekući projekt T100020 </t>
  </si>
  <si>
    <t>NABAVA UDŽBENIKA ZA UČENIKE</t>
  </si>
  <si>
    <t>II. POSEBNI DIO</t>
  </si>
  <si>
    <t>Prehrana</t>
  </si>
  <si>
    <t>Premije osiguranja</t>
  </si>
  <si>
    <t>Izvor financiranja 4.1</t>
  </si>
  <si>
    <t>Izvor financiranja 1.1.</t>
  </si>
  <si>
    <t>Aktivnost A100003</t>
  </si>
  <si>
    <t>Energenti</t>
  </si>
  <si>
    <t>PRIJEVOZ UČENIKA S TEŠKOČAMA</t>
  </si>
  <si>
    <t>5.Đ.</t>
  </si>
  <si>
    <t>1.1.</t>
  </si>
  <si>
    <t>Decentralizirana sredstva OŠ</t>
  </si>
  <si>
    <t>Izvor financiranja 5.Đ.</t>
  </si>
  <si>
    <t>Ministarstvo poljoprivrede</t>
  </si>
  <si>
    <t>Mzo-ESF</t>
  </si>
  <si>
    <t>5.T.</t>
  </si>
  <si>
    <t>Vlastiti izvori</t>
  </si>
  <si>
    <t>Rezultat poslovanja</t>
  </si>
  <si>
    <t>Prihodi za posebne namjene-višak prihoda</t>
  </si>
  <si>
    <t>OŠ JOSIPA BADALIĆA, GRABERJE IVANIĆKO</t>
  </si>
  <si>
    <t>OIB: 54154274638</t>
  </si>
  <si>
    <t>Intelektualne usluge</t>
  </si>
  <si>
    <t>Razdjel 004</t>
  </si>
  <si>
    <t>UPRAVNI ODJEL ZA ODGOJ I OBRAZOVANJE</t>
  </si>
  <si>
    <t>Glava 004002</t>
  </si>
  <si>
    <t>Glavni program P51</t>
  </si>
  <si>
    <t>KAPITALNO ULAGANJE U OSNOVNO ŠKOLSTVO</t>
  </si>
  <si>
    <t>OŠ JOSIPA BADALIĆA- izgradnja dvorane</t>
  </si>
  <si>
    <t>Kapitalni projekt 100104</t>
  </si>
  <si>
    <t>Rashodi za nabavu nefinacijske imovine</t>
  </si>
  <si>
    <t>Građevinski objekti</t>
  </si>
  <si>
    <t>Poslovni objekti</t>
  </si>
  <si>
    <t>Osiguranje</t>
  </si>
  <si>
    <t>zatezne kamate</t>
  </si>
  <si>
    <t xml:space="preserve">Materijal i dijelovi za tekuće i inves. održavanje </t>
  </si>
  <si>
    <t>Tekući projekt T100019</t>
  </si>
  <si>
    <t>Izvor financiranja 7.3.</t>
  </si>
  <si>
    <t>Prihodi od nefinancijske imovine</t>
  </si>
  <si>
    <t>Višak prihoda</t>
  </si>
  <si>
    <t>Izvor financiranja 3.7.</t>
  </si>
  <si>
    <t>Rasodi za materijal i energiju</t>
  </si>
  <si>
    <t>Uredski materijal</t>
  </si>
  <si>
    <t>Tekući projekt T100055</t>
  </si>
  <si>
    <t xml:space="preserve">Prsten potpore VI - pomoćnici u nastavi </t>
  </si>
  <si>
    <t>Natjecanja</t>
  </si>
  <si>
    <t>Naknade za rad predstavničkih i izvršnih tijela, povjerenstava i sl.</t>
  </si>
  <si>
    <t>7.3.</t>
  </si>
  <si>
    <t>OSNOVNA ŠKOLA JOSIPA BADALIĆA, ZAGREBAČKA 11, RKDP 15729</t>
  </si>
  <si>
    <t>Pomoći EU</t>
  </si>
  <si>
    <t>Prihod od nef. Imovine</t>
  </si>
  <si>
    <t>3.7.</t>
  </si>
  <si>
    <t>Vlastiti prihodi-višak posl.</t>
  </si>
  <si>
    <t>Prihodi od nef.imovine</t>
  </si>
  <si>
    <t>Vlastiti prihodi-višak prihoda posl.</t>
  </si>
  <si>
    <t>098 Usluge obrazovanja</t>
  </si>
  <si>
    <t>0980 Usluge obrazovanja</t>
  </si>
  <si>
    <t xml:space="preserve"> </t>
  </si>
  <si>
    <t>FINANCIJSKI PLAN PRORAČUNSKOG KORISNIKA JEDINICE LOKALNE I PODRUČNE (REGIONALNE) SAMOUPRAVE 
ZA 2024. I PROJEKCIJA ZA 2025. I 2026. GODINU</t>
  </si>
  <si>
    <t>Izvršenje 2022.</t>
  </si>
  <si>
    <t>Plan 2023.</t>
  </si>
  <si>
    <t>Plan za 2024.</t>
  </si>
  <si>
    <t>Projekcija 
za 2026.</t>
  </si>
  <si>
    <t>Tekući projekt T100015 NABAVA PRIBORA ZA ŠKOLSKU KUHINJU</t>
  </si>
  <si>
    <t>Naknade građanima i kućanstvima na temelju osiguranja i drige naknade</t>
  </si>
  <si>
    <t>Ostale naknqade građanima i kuć.iz proračuna</t>
  </si>
  <si>
    <t>Naknade građ. I kuć. U naravi</t>
  </si>
  <si>
    <t>DONACIJA</t>
  </si>
  <si>
    <t xml:space="preserve">Tekući projekt T100008 UČENIČKE ZADRUGE </t>
  </si>
  <si>
    <t xml:space="preserve">Prsten potpore VII - pomoćnici u nastavi </t>
  </si>
  <si>
    <t>Ostale nespomenute usluge</t>
  </si>
  <si>
    <t>097 Istraživanja i razvoj obrazovanja</t>
  </si>
  <si>
    <t>0970 Istraživanja i razvoj obrazovanja</t>
  </si>
  <si>
    <t>Izvršenje 2022.*</t>
  </si>
  <si>
    <t>Proračun za 2024.</t>
  </si>
  <si>
    <t>Projekcija proračuna
za 2025.</t>
  </si>
  <si>
    <t>Projekcija proračuna
za 2026.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</si>
  <si>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</si>
  <si>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</si>
  <si>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</si>
  <si>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</si>
  <si>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</si>
  <si>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</si>
  <si>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</si>
  <si>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</si>
  <si>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</si>
  <si>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</si>
  <si>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</si>
  <si>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IZ PRETHODNE(IH) GODINE KOJI ĆE SE RASPOREDITI / POKRITI</t>
  </si>
  <si>
    <t>VIŠAK / MANJAK TEKUĆE GODINE</t>
  </si>
  <si>
    <t>* Napomena: Iznosi u stupcima Izvršenje 2022. preračunavaju se iz kuna u eure prema fiksnom tečaju konverzije (1 EUR=7,53450 kuna) i po pravilima za preračunavanje i zaokruživanje.</t>
  </si>
  <si>
    <t>Tekući projekt T100058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</si>
</sst>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  <numFmt numFmtId="179" formatCode="[$-41A]d\.\ mmmm\ yyyy\."/>
    <numFmt numFmtId="180" formatCode="#,##0.00_ ;[Red]\-#,##0.00\ "/>
    <numFmt numFmtId="181" formatCode="#,##0.0"/>
    <numFmt numFmtId="182" formatCode="0.0"/>
    <numFmt numFmtId="183" formatCode="#,##0.00\ _k_n"/>
    <numFmt numFmtId="184" formatCode="#,##0.00\ &quot;kn&quot;"/>
    <numFmt numFmtId="185" formatCode="#,##0.00_ ;\-#,##0.00\ "/>
    <numFmt numFmtId="186" formatCode="#,##0.000"/>
    <numFmt numFmtId="187" formatCode="#,##0.0000"/>
    <numFmt numFmtId="188" formatCode="0.00000"/>
    <numFmt numFmtId="189" formatCode="0.0000"/>
    <numFmt numFmtId="190" formatCode="0.000"/>
    <numFmt numFmtId="191" formatCode="00000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17" fillId="34" borderId="7" applyNumberFormat="0" applyAlignment="0" applyProtection="0"/>
    <xf numFmtId="0" fontId="54" fillId="42" borderId="8" applyNumberFormat="0" applyAlignment="0" applyProtection="0"/>
    <xf numFmtId="0" fontId="15" fillId="0" borderId="9" applyNumberFormat="0" applyFill="0" applyAlignment="0" applyProtection="0"/>
    <xf numFmtId="0" fontId="55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4" borderId="0" applyNumberFormat="0" applyBorder="0" applyAlignment="0" applyProtection="0"/>
    <xf numFmtId="0" fontId="60" fillId="0" borderId="0">
      <alignment/>
      <protection/>
    </xf>
    <xf numFmtId="0" fontId="52" fillId="0" borderId="0">
      <alignment/>
      <protection/>
    </xf>
    <xf numFmtId="0" fontId="0" fillId="4" borderId="1" applyNumberFormat="0" applyFont="0" applyAlignment="0" applyProtection="0"/>
    <xf numFmtId="0" fontId="17" fillId="34" borderId="7" applyNumberFormat="0" applyAlignment="0" applyProtection="0"/>
    <xf numFmtId="9" fontId="1" fillId="0" borderId="0" applyFont="0" applyFill="0" applyBorder="0" applyAlignment="0" applyProtection="0"/>
    <xf numFmtId="0" fontId="6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7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47" borderId="17" xfId="0" applyNumberFormat="1" applyFont="1" applyFill="1" applyBorder="1" applyAlignment="1" applyProtection="1">
      <alignment horizontal="left" wrapText="1"/>
      <protection/>
    </xf>
    <xf numFmtId="0" fontId="26" fillId="48" borderId="17" xfId="0" applyNumberFormat="1" applyFont="1" applyFill="1" applyBorder="1" applyAlignment="1" applyProtection="1">
      <alignment horizontal="center"/>
      <protection/>
    </xf>
    <xf numFmtId="0" fontId="26" fillId="48" borderId="17" xfId="0" applyNumberFormat="1" applyFont="1" applyFill="1" applyBorder="1" applyAlignment="1" applyProtection="1">
      <alignment wrapText="1"/>
      <protection/>
    </xf>
    <xf numFmtId="0" fontId="26" fillId="0" borderId="17" xfId="0" applyNumberFormat="1" applyFont="1" applyFill="1" applyBorder="1" applyAlignment="1" applyProtection="1">
      <alignment horizontal="center"/>
      <protection/>
    </xf>
    <xf numFmtId="0" fontId="2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0" fontId="26" fillId="47" borderId="17" xfId="0" applyNumberFormat="1" applyFont="1" applyFill="1" applyBorder="1" applyAlignment="1" applyProtection="1">
      <alignment wrapText="1"/>
      <protection/>
    </xf>
    <xf numFmtId="3" fontId="26" fillId="47" borderId="17" xfId="0" applyNumberFormat="1" applyFont="1" applyFill="1" applyBorder="1" applyAlignment="1" applyProtection="1">
      <alignment wrapText="1"/>
      <protection/>
    </xf>
    <xf numFmtId="3" fontId="26" fillId="48" borderId="17" xfId="0" applyNumberFormat="1" applyFont="1" applyFill="1" applyBorder="1" applyAlignment="1" applyProtection="1">
      <alignment horizontal="center"/>
      <protection/>
    </xf>
    <xf numFmtId="3" fontId="26" fillId="48" borderId="17" xfId="0" applyNumberFormat="1" applyFont="1" applyFill="1" applyBorder="1" applyAlignment="1" applyProtection="1">
      <alignment wrapText="1"/>
      <protection/>
    </xf>
    <xf numFmtId="3" fontId="26" fillId="0" borderId="17" xfId="0" applyNumberFormat="1" applyFont="1" applyFill="1" applyBorder="1" applyAlignment="1" applyProtection="1">
      <alignment horizontal="center"/>
      <protection/>
    </xf>
    <xf numFmtId="3" fontId="26" fillId="0" borderId="17" xfId="0" applyNumberFormat="1" applyFont="1" applyFill="1" applyBorder="1" applyAlignment="1" applyProtection="1">
      <alignment wrapText="1"/>
      <protection/>
    </xf>
    <xf numFmtId="3" fontId="25" fillId="0" borderId="17" xfId="0" applyNumberFormat="1" applyFont="1" applyFill="1" applyBorder="1" applyAlignment="1" applyProtection="1">
      <alignment wrapText="1"/>
      <protection/>
    </xf>
    <xf numFmtId="1" fontId="25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0" fontId="26" fillId="49" borderId="17" xfId="0" applyNumberFormat="1" applyFont="1" applyFill="1" applyBorder="1" applyAlignment="1" applyProtection="1">
      <alignment wrapText="1"/>
      <protection/>
    </xf>
    <xf numFmtId="0" fontId="25" fillId="50" borderId="17" xfId="0" applyNumberFormat="1" applyFont="1" applyFill="1" applyBorder="1" applyAlignment="1" applyProtection="1">
      <alignment horizontal="center"/>
      <protection/>
    </xf>
    <xf numFmtId="0" fontId="26" fillId="50" borderId="17" xfId="0" applyNumberFormat="1" applyFont="1" applyFill="1" applyBorder="1" applyAlignment="1" applyProtection="1">
      <alignment wrapText="1"/>
      <protection/>
    </xf>
    <xf numFmtId="0" fontId="23" fillId="0" borderId="17" xfId="0" applyNumberFormat="1" applyFont="1" applyFill="1" applyBorder="1" applyAlignment="1" applyProtection="1">
      <alignment wrapText="1"/>
      <protection/>
    </xf>
    <xf numFmtId="0" fontId="26" fillId="0" borderId="18" xfId="0" applyNumberFormat="1" applyFont="1" applyFill="1" applyBorder="1" applyAlignment="1" applyProtection="1">
      <alignment horizontal="center"/>
      <protection/>
    </xf>
    <xf numFmtId="0" fontId="31" fillId="0" borderId="18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 wrapText="1"/>
    </xf>
    <xf numFmtId="0" fontId="26" fillId="48" borderId="17" xfId="0" applyNumberFormat="1" applyFont="1" applyFill="1" applyBorder="1" applyAlignment="1" applyProtection="1">
      <alignment horizontal="center" vertical="center" wrapText="1"/>
      <protection/>
    </xf>
    <xf numFmtId="0" fontId="26" fillId="48" borderId="19" xfId="0" applyNumberFormat="1" applyFont="1" applyFill="1" applyBorder="1" applyAlignment="1" applyProtection="1">
      <alignment horizontal="center" vertical="center" wrapText="1"/>
      <protection/>
    </xf>
    <xf numFmtId="0" fontId="22" fillId="51" borderId="17" xfId="0" applyNumberFormat="1" applyFont="1" applyFill="1" applyBorder="1" applyAlignment="1" applyProtection="1">
      <alignment horizontal="left" vertical="center" wrapText="1"/>
      <protection/>
    </xf>
    <xf numFmtId="3" fontId="25" fillId="51" borderId="19" xfId="0" applyNumberFormat="1" applyFont="1" applyFill="1" applyBorder="1" applyAlignment="1">
      <alignment horizontal="right"/>
    </xf>
    <xf numFmtId="3" fontId="25" fillId="51" borderId="17" xfId="0" applyNumberFormat="1" applyFont="1" applyFill="1" applyBorder="1" applyAlignment="1">
      <alignment horizontal="right"/>
    </xf>
    <xf numFmtId="0" fontId="21" fillId="51" borderId="17" xfId="0" applyNumberFormat="1" applyFont="1" applyFill="1" applyBorder="1" applyAlignment="1" applyProtection="1">
      <alignment horizontal="left" vertical="center" wrapText="1"/>
      <protection/>
    </xf>
    <xf numFmtId="0" fontId="21" fillId="51" borderId="17" xfId="0" applyFont="1" applyFill="1" applyBorder="1" applyAlignment="1" quotePrefix="1">
      <alignment horizontal="left" vertical="center"/>
    </xf>
    <xf numFmtId="0" fontId="33" fillId="51" borderId="17" xfId="0" applyFont="1" applyFill="1" applyBorder="1" applyAlignment="1" quotePrefix="1">
      <alignment horizontal="left" vertical="center"/>
    </xf>
    <xf numFmtId="0" fontId="22" fillId="51" borderId="17" xfId="0" applyFont="1" applyFill="1" applyBorder="1" applyAlignment="1" quotePrefix="1">
      <alignment horizontal="left" vertical="center"/>
    </xf>
    <xf numFmtId="0" fontId="33" fillId="51" borderId="17" xfId="0" applyFont="1" applyFill="1" applyBorder="1" applyAlignment="1" quotePrefix="1">
      <alignment horizontal="left" vertical="center" wrapText="1"/>
    </xf>
    <xf numFmtId="0" fontId="22" fillId="51" borderId="17" xfId="0" applyFont="1" applyFill="1" applyBorder="1" applyAlignment="1">
      <alignment horizontal="left" vertical="center"/>
    </xf>
    <xf numFmtId="0" fontId="22" fillId="51" borderId="17" xfId="0" applyNumberFormat="1" applyFont="1" applyFill="1" applyBorder="1" applyAlignment="1" applyProtection="1">
      <alignment horizontal="left" vertical="center"/>
      <protection/>
    </xf>
    <xf numFmtId="0" fontId="22" fillId="51" borderId="17" xfId="0" applyNumberFormat="1" applyFont="1" applyFill="1" applyBorder="1" applyAlignment="1" applyProtection="1">
      <alignment vertical="center" wrapText="1"/>
      <protection/>
    </xf>
    <xf numFmtId="0" fontId="21" fillId="51" borderId="17" xfId="0" applyNumberFormat="1" applyFont="1" applyFill="1" applyBorder="1" applyAlignment="1" applyProtection="1">
      <alignment vertical="center" wrapText="1"/>
      <protection/>
    </xf>
    <xf numFmtId="3" fontId="25" fillId="51" borderId="17" xfId="0" applyNumberFormat="1" applyFont="1" applyFill="1" applyBorder="1" applyAlignment="1" applyProtection="1">
      <alignment horizontal="right" wrapText="1"/>
      <protection/>
    </xf>
    <xf numFmtId="0" fontId="21" fillId="51" borderId="17" xfId="0" applyFont="1" applyFill="1" applyBorder="1" applyAlignment="1">
      <alignment horizontal="left" vertical="center"/>
    </xf>
    <xf numFmtId="0" fontId="33" fillId="51" borderId="17" xfId="0" applyNumberFormat="1" applyFont="1" applyFill="1" applyBorder="1" applyAlignment="1" applyProtection="1">
      <alignment horizontal="left" vertical="center" wrapText="1"/>
      <protection/>
    </xf>
    <xf numFmtId="183" fontId="25" fillId="51" borderId="19" xfId="0" applyNumberFormat="1" applyFont="1" applyFill="1" applyBorder="1" applyAlignment="1">
      <alignment horizontal="right"/>
    </xf>
    <xf numFmtId="0" fontId="25" fillId="49" borderId="17" xfId="0" applyNumberFormat="1" applyFont="1" applyFill="1" applyBorder="1" applyAlignment="1" applyProtection="1">
      <alignment horizontal="left"/>
      <protection/>
    </xf>
    <xf numFmtId="0" fontId="26" fillId="28" borderId="20" xfId="0" applyNumberFormat="1" applyFont="1" applyFill="1" applyBorder="1" applyAlignment="1" applyProtection="1">
      <alignment wrapText="1"/>
      <protection/>
    </xf>
    <xf numFmtId="0" fontId="26" fillId="52" borderId="20" xfId="0" applyNumberFormat="1" applyFont="1" applyFill="1" applyBorder="1" applyAlignment="1" applyProtection="1">
      <alignment wrapText="1"/>
      <protection/>
    </xf>
    <xf numFmtId="0" fontId="25" fillId="50" borderId="17" xfId="0" applyNumberFormat="1" applyFont="1" applyFill="1" applyBorder="1" applyAlignment="1" applyProtection="1">
      <alignment horizontal="center" vertical="center"/>
      <protection/>
    </xf>
    <xf numFmtId="0" fontId="26" fillId="51" borderId="17" xfId="0" applyNumberFormat="1" applyFont="1" applyFill="1" applyBorder="1" applyAlignment="1" applyProtection="1">
      <alignment wrapText="1"/>
      <protection/>
    </xf>
    <xf numFmtId="0" fontId="26" fillId="52" borderId="20" xfId="0" applyNumberFormat="1" applyFont="1" applyFill="1" applyBorder="1" applyAlignment="1" applyProtection="1">
      <alignment vertical="center" wrapText="1"/>
      <protection/>
    </xf>
    <xf numFmtId="0" fontId="26" fillId="28" borderId="20" xfId="0" applyNumberFormat="1" applyFont="1" applyFill="1" applyBorder="1" applyAlignment="1" applyProtection="1">
      <alignment vertical="center" wrapText="1"/>
      <protection/>
    </xf>
    <xf numFmtId="0" fontId="24" fillId="52" borderId="20" xfId="0" applyNumberFormat="1" applyFont="1" applyFill="1" applyBorder="1" applyAlignment="1" applyProtection="1">
      <alignment vertical="center" wrapText="1"/>
      <protection/>
    </xf>
    <xf numFmtId="0" fontId="26" fillId="52" borderId="17" xfId="0" applyNumberFormat="1" applyFont="1" applyFill="1" applyBorder="1" applyAlignment="1" applyProtection="1">
      <alignment vertical="center" wrapText="1"/>
      <protection/>
    </xf>
    <xf numFmtId="0" fontId="24" fillId="52" borderId="17" xfId="0" applyNumberFormat="1" applyFont="1" applyFill="1" applyBorder="1" applyAlignment="1" applyProtection="1">
      <alignment vertical="center" wrapText="1"/>
      <protection/>
    </xf>
    <xf numFmtId="0" fontId="26" fillId="28" borderId="20" xfId="0" applyNumberFormat="1" applyFont="1" applyFill="1" applyBorder="1" applyAlignment="1" applyProtection="1">
      <alignment/>
      <protection/>
    </xf>
    <xf numFmtId="0" fontId="26" fillId="28" borderId="17" xfId="0" applyNumberFormat="1" applyFont="1" applyFill="1" applyBorder="1" applyAlignment="1" applyProtection="1">
      <alignment/>
      <protection/>
    </xf>
    <xf numFmtId="0" fontId="26" fillId="28" borderId="17" xfId="0" applyNumberFormat="1" applyFont="1" applyFill="1" applyBorder="1" applyAlignment="1" applyProtection="1">
      <alignment wrapText="1"/>
      <protection/>
    </xf>
    <xf numFmtId="0" fontId="26" fillId="47" borderId="17" xfId="0" applyNumberFormat="1" applyFont="1" applyFill="1" applyBorder="1" applyAlignment="1" applyProtection="1">
      <alignment horizontal="left"/>
      <protection/>
    </xf>
    <xf numFmtId="3" fontId="26" fillId="52" borderId="17" xfId="0" applyNumberFormat="1" applyFont="1" applyFill="1" applyBorder="1" applyAlignment="1" applyProtection="1">
      <alignment wrapText="1"/>
      <protection/>
    </xf>
    <xf numFmtId="3" fontId="26" fillId="52" borderId="17" xfId="0" applyNumberFormat="1" applyFont="1" applyFill="1" applyBorder="1" applyAlignment="1" applyProtection="1">
      <alignment vertical="center" wrapText="1"/>
      <protection/>
    </xf>
    <xf numFmtId="3" fontId="26" fillId="47" borderId="17" xfId="0" applyNumberFormat="1" applyFont="1" applyFill="1" applyBorder="1" applyAlignment="1" applyProtection="1">
      <alignment horizontal="left"/>
      <protection/>
    </xf>
    <xf numFmtId="3" fontId="26" fillId="28" borderId="20" xfId="0" applyNumberFormat="1" applyFont="1" applyFill="1" applyBorder="1" applyAlignment="1" applyProtection="1">
      <alignment vertical="center" wrapText="1"/>
      <protection/>
    </xf>
    <xf numFmtId="3" fontId="26" fillId="47" borderId="17" xfId="0" applyNumberFormat="1" applyFont="1" applyFill="1" applyBorder="1" applyAlignment="1" applyProtection="1">
      <alignment horizontal="left" wrapText="1"/>
      <protection/>
    </xf>
    <xf numFmtId="0" fontId="26" fillId="52" borderId="17" xfId="0" applyNumberFormat="1" applyFont="1" applyFill="1" applyBorder="1" applyAlignment="1" applyProtection="1">
      <alignment wrapText="1"/>
      <protection/>
    </xf>
    <xf numFmtId="3" fontId="26" fillId="28" borderId="17" xfId="0" applyNumberFormat="1" applyFont="1" applyFill="1" applyBorder="1" applyAlignment="1" applyProtection="1">
      <alignment wrapText="1"/>
      <protection/>
    </xf>
    <xf numFmtId="0" fontId="26" fillId="28" borderId="17" xfId="0" applyNumberFormat="1" applyFont="1" applyFill="1" applyBorder="1" applyAlignment="1" applyProtection="1">
      <alignment vertical="center" wrapText="1"/>
      <protection/>
    </xf>
    <xf numFmtId="0" fontId="26" fillId="49" borderId="17" xfId="0" applyNumberFormat="1" applyFont="1" applyFill="1" applyBorder="1" applyAlignment="1" applyProtection="1">
      <alignment horizontal="left"/>
      <protection/>
    </xf>
    <xf numFmtId="0" fontId="26" fillId="48" borderId="21" xfId="0" applyNumberFormat="1" applyFont="1" applyFill="1" applyBorder="1" applyAlignment="1" applyProtection="1">
      <alignment horizontal="center" vertical="center" wrapText="1"/>
      <protection/>
    </xf>
    <xf numFmtId="0" fontId="26" fillId="48" borderId="22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vertical="center" wrapText="1"/>
      <protection/>
    </xf>
    <xf numFmtId="0" fontId="28" fillId="0" borderId="23" xfId="0" applyNumberFormat="1" applyFont="1" applyFill="1" applyBorder="1" applyAlignment="1" applyProtection="1">
      <alignment horizontal="center" vertical="center" wrapText="1"/>
      <protection/>
    </xf>
    <xf numFmtId="0" fontId="26" fillId="34" borderId="24" xfId="0" applyNumberFormat="1" applyFont="1" applyFill="1" applyBorder="1" applyAlignment="1" applyProtection="1">
      <alignment horizontal="center" vertical="center" wrapText="1"/>
      <protection/>
    </xf>
    <xf numFmtId="0" fontId="26" fillId="34" borderId="21" xfId="0" applyNumberFormat="1" applyFont="1" applyFill="1" applyBorder="1" applyAlignment="1" applyProtection="1">
      <alignment horizontal="center" vertical="center" wrapText="1"/>
      <protection/>
    </xf>
    <xf numFmtId="183" fontId="31" fillId="0" borderId="18" xfId="0" applyNumberFormat="1" applyFont="1" applyFill="1" applyBorder="1" applyAlignment="1" applyProtection="1">
      <alignment wrapText="1"/>
      <protection/>
    </xf>
    <xf numFmtId="183" fontId="26" fillId="0" borderId="17" xfId="0" applyNumberFormat="1" applyFont="1" applyFill="1" applyBorder="1" applyAlignment="1" applyProtection="1">
      <alignment wrapText="1"/>
      <protection/>
    </xf>
    <xf numFmtId="183" fontId="26" fillId="28" borderId="20" xfId="0" applyNumberFormat="1" applyFont="1" applyFill="1" applyBorder="1" applyAlignment="1" applyProtection="1">
      <alignment horizontal="left" wrapText="1"/>
      <protection/>
    </xf>
    <xf numFmtId="183" fontId="26" fillId="50" borderId="17" xfId="0" applyNumberFormat="1" applyFont="1" applyFill="1" applyBorder="1" applyAlignment="1" applyProtection="1">
      <alignment wrapText="1"/>
      <protection/>
    </xf>
    <xf numFmtId="183" fontId="26" fillId="51" borderId="17" xfId="0" applyNumberFormat="1" applyFont="1" applyFill="1" applyBorder="1" applyAlignment="1" applyProtection="1">
      <alignment wrapText="1"/>
      <protection/>
    </xf>
    <xf numFmtId="183" fontId="25" fillId="0" borderId="17" xfId="0" applyNumberFormat="1" applyFont="1" applyFill="1" applyBorder="1" applyAlignment="1" applyProtection="1">
      <alignment wrapText="1"/>
      <protection/>
    </xf>
    <xf numFmtId="183" fontId="24" fillId="52" borderId="19" xfId="0" applyNumberFormat="1" applyFont="1" applyFill="1" applyBorder="1" applyAlignment="1" applyProtection="1">
      <alignment horizontal="left" wrapText="1"/>
      <protection/>
    </xf>
    <xf numFmtId="183" fontId="26" fillId="52" borderId="19" xfId="0" applyNumberFormat="1" applyFont="1" applyFill="1" applyBorder="1" applyAlignment="1" applyProtection="1">
      <alignment horizontal="left" wrapText="1"/>
      <protection/>
    </xf>
    <xf numFmtId="183" fontId="26" fillId="28" borderId="19" xfId="0" applyNumberFormat="1" applyFont="1" applyFill="1" applyBorder="1" applyAlignment="1" applyProtection="1">
      <alignment horizontal="left"/>
      <protection/>
    </xf>
    <xf numFmtId="183" fontId="26" fillId="47" borderId="17" xfId="0" applyNumberFormat="1" applyFont="1" applyFill="1" applyBorder="1" applyAlignment="1" applyProtection="1">
      <alignment horizontal="left" wrapText="1"/>
      <protection/>
    </xf>
    <xf numFmtId="183" fontId="26" fillId="48" borderId="17" xfId="0" applyNumberFormat="1" applyFont="1" applyFill="1" applyBorder="1" applyAlignment="1" applyProtection="1">
      <alignment wrapText="1"/>
      <protection/>
    </xf>
    <xf numFmtId="183" fontId="26" fillId="28" borderId="19" xfId="0" applyNumberFormat="1" applyFont="1" applyFill="1" applyBorder="1" applyAlignment="1" applyProtection="1">
      <alignment horizontal="left" wrapText="1"/>
      <protection/>
    </xf>
    <xf numFmtId="183" fontId="26" fillId="52" borderId="17" xfId="0" applyNumberFormat="1" applyFont="1" applyFill="1" applyBorder="1" applyAlignment="1" applyProtection="1">
      <alignment horizontal="left" wrapText="1"/>
      <protection/>
    </xf>
    <xf numFmtId="183" fontId="26" fillId="20" borderId="17" xfId="0" applyNumberFormat="1" applyFont="1" applyFill="1" applyBorder="1" applyAlignment="1" applyProtection="1">
      <alignment horizontal="left" wrapText="1"/>
      <protection/>
    </xf>
    <xf numFmtId="183" fontId="26" fillId="28" borderId="17" xfId="0" applyNumberFormat="1" applyFont="1" applyFill="1" applyBorder="1" applyAlignment="1" applyProtection="1">
      <alignment horizontal="left" wrapText="1"/>
      <protection/>
    </xf>
    <xf numFmtId="183" fontId="26" fillId="20" borderId="17" xfId="0" applyNumberFormat="1" applyFont="1" applyFill="1" applyBorder="1" applyAlignment="1" applyProtection="1">
      <alignment horizontal="left"/>
      <protection/>
    </xf>
    <xf numFmtId="183" fontId="26" fillId="28" borderId="17" xfId="0" applyNumberFormat="1" applyFont="1" applyFill="1" applyBorder="1" applyAlignment="1" applyProtection="1">
      <alignment horizontal="left"/>
      <protection/>
    </xf>
    <xf numFmtId="183" fontId="26" fillId="28" borderId="19" xfId="0" applyNumberFormat="1" applyFont="1" applyFill="1" applyBorder="1" applyAlignment="1" applyProtection="1">
      <alignment horizontal="left" vertical="center" wrapText="1"/>
      <protection/>
    </xf>
    <xf numFmtId="183" fontId="26" fillId="20" borderId="19" xfId="0" applyNumberFormat="1" applyFont="1" applyFill="1" applyBorder="1" applyAlignment="1" applyProtection="1">
      <alignment horizontal="left" wrapText="1"/>
      <protection/>
    </xf>
    <xf numFmtId="183" fontId="23" fillId="0" borderId="17" xfId="0" applyNumberFormat="1" applyFont="1" applyFill="1" applyBorder="1" applyAlignment="1" applyProtection="1">
      <alignment wrapText="1"/>
      <protection/>
    </xf>
    <xf numFmtId="183" fontId="21" fillId="52" borderId="19" xfId="0" applyNumberFormat="1" applyFont="1" applyFill="1" applyBorder="1" applyAlignment="1" applyProtection="1">
      <alignment horizontal="left"/>
      <protection/>
    </xf>
    <xf numFmtId="183" fontId="25" fillId="0" borderId="17" xfId="0" applyNumberFormat="1" applyFont="1" applyFill="1" applyBorder="1" applyAlignment="1" applyProtection="1">
      <alignment wrapText="1"/>
      <protection/>
    </xf>
    <xf numFmtId="183" fontId="26" fillId="24" borderId="19" xfId="0" applyNumberFormat="1" applyFont="1" applyFill="1" applyBorder="1" applyAlignment="1" applyProtection="1">
      <alignment horizontal="center"/>
      <protection/>
    </xf>
    <xf numFmtId="183" fontId="26" fillId="49" borderId="17" xfId="0" applyNumberFormat="1" applyFont="1" applyFill="1" applyBorder="1" applyAlignment="1" applyProtection="1">
      <alignment horizontal="left" wrapText="1"/>
      <protection/>
    </xf>
    <xf numFmtId="183" fontId="26" fillId="52" borderId="20" xfId="0" applyNumberFormat="1" applyFont="1" applyFill="1" applyBorder="1" applyAlignment="1" applyProtection="1">
      <alignment horizontal="left" wrapText="1"/>
      <protection/>
    </xf>
    <xf numFmtId="183" fontId="25" fillId="0" borderId="19" xfId="0" applyNumberFormat="1" applyFont="1" applyFill="1" applyBorder="1" applyAlignment="1" applyProtection="1">
      <alignment wrapText="1"/>
      <protection/>
    </xf>
    <xf numFmtId="0" fontId="31" fillId="20" borderId="20" xfId="0" applyNumberFormat="1" applyFont="1" applyFill="1" applyBorder="1" applyAlignment="1" applyProtection="1">
      <alignment horizontal="left" vertical="center" wrapText="1"/>
      <protection/>
    </xf>
    <xf numFmtId="0" fontId="31" fillId="20" borderId="20" xfId="0" applyNumberFormat="1" applyFont="1" applyFill="1" applyBorder="1" applyAlignment="1" applyProtection="1">
      <alignment horizontal="left" wrapText="1"/>
      <protection/>
    </xf>
    <xf numFmtId="183" fontId="26" fillId="20" borderId="20" xfId="0" applyNumberFormat="1" applyFont="1" applyFill="1" applyBorder="1" applyAlignment="1" applyProtection="1">
      <alignment horizontal="left" wrapText="1"/>
      <protection/>
    </xf>
    <xf numFmtId="0" fontId="35" fillId="20" borderId="17" xfId="0" applyNumberFormat="1" applyFont="1" applyFill="1" applyBorder="1" applyAlignment="1" applyProtection="1">
      <alignment horizontal="left" wrapText="1"/>
      <protection/>
    </xf>
    <xf numFmtId="183" fontId="26" fillId="20" borderId="19" xfId="0" applyNumberFormat="1" applyFont="1" applyFill="1" applyBorder="1" applyAlignment="1" applyProtection="1">
      <alignment horizontal="left"/>
      <protection/>
    </xf>
    <xf numFmtId="0" fontId="31" fillId="20" borderId="17" xfId="0" applyNumberFormat="1" applyFont="1" applyFill="1" applyBorder="1" applyAlignment="1" applyProtection="1">
      <alignment horizontal="left" wrapText="1"/>
      <protection/>
    </xf>
    <xf numFmtId="0" fontId="31" fillId="20" borderId="17" xfId="0" applyNumberFormat="1" applyFont="1" applyFill="1" applyBorder="1" applyAlignment="1" applyProtection="1">
      <alignment/>
      <protection/>
    </xf>
    <xf numFmtId="0" fontId="31" fillId="20" borderId="17" xfId="0" applyNumberFormat="1" applyFont="1" applyFill="1" applyBorder="1" applyAlignment="1" applyProtection="1">
      <alignment horizontal="left"/>
      <protection/>
    </xf>
    <xf numFmtId="3" fontId="26" fillId="28" borderId="17" xfId="0" applyNumberFormat="1" applyFont="1" applyFill="1" applyBorder="1" applyAlignment="1" applyProtection="1">
      <alignment vertical="center" wrapText="1"/>
      <protection/>
    </xf>
    <xf numFmtId="183" fontId="25" fillId="51" borderId="17" xfId="0" applyNumberFormat="1" applyFont="1" applyFill="1" applyBorder="1" applyAlignment="1">
      <alignment horizontal="right"/>
    </xf>
    <xf numFmtId="0" fontId="36" fillId="51" borderId="17" xfId="0" applyNumberFormat="1" applyFont="1" applyFill="1" applyBorder="1" applyAlignment="1" applyProtection="1">
      <alignment horizontal="left" wrapText="1"/>
      <protection/>
    </xf>
    <xf numFmtId="4" fontId="0" fillId="0" borderId="0" xfId="0" applyNumberFormat="1" applyFill="1" applyBorder="1" applyAlignment="1" applyProtection="1">
      <alignment/>
      <protection/>
    </xf>
    <xf numFmtId="0" fontId="25" fillId="0" borderId="20" xfId="0" applyNumberFormat="1" applyFont="1" applyFill="1" applyBorder="1" applyAlignment="1" applyProtection="1">
      <alignment horizontal="center"/>
      <protection/>
    </xf>
    <xf numFmtId="0" fontId="26" fillId="0" borderId="20" xfId="0" applyNumberFormat="1" applyFont="1" applyFill="1" applyBorder="1" applyAlignment="1" applyProtection="1">
      <alignment horizontal="center"/>
      <protection/>
    </xf>
    <xf numFmtId="0" fontId="26" fillId="52" borderId="20" xfId="0" applyNumberFormat="1" applyFont="1" applyFill="1" applyBorder="1" applyAlignment="1" applyProtection="1">
      <alignment horizontal="center"/>
      <protection/>
    </xf>
    <xf numFmtId="0" fontId="26" fillId="51" borderId="20" xfId="0" applyNumberFormat="1" applyFont="1" applyFill="1" applyBorder="1" applyAlignment="1" applyProtection="1">
      <alignment horizontal="center"/>
      <protection/>
    </xf>
    <xf numFmtId="183" fontId="25" fillId="51" borderId="17" xfId="0" applyNumberFormat="1" applyFont="1" applyFill="1" applyBorder="1" applyAlignment="1" applyProtection="1">
      <alignment wrapText="1"/>
      <protection/>
    </xf>
    <xf numFmtId="0" fontId="25" fillId="51" borderId="20" xfId="0" applyNumberFormat="1" applyFont="1" applyFill="1" applyBorder="1" applyAlignment="1" applyProtection="1">
      <alignment horizontal="center"/>
      <protection/>
    </xf>
    <xf numFmtId="0" fontId="25" fillId="51" borderId="17" xfId="0" applyNumberFormat="1" applyFont="1" applyFill="1" applyBorder="1" applyAlignment="1" applyProtection="1">
      <alignment wrapText="1"/>
      <protection/>
    </xf>
    <xf numFmtId="0" fontId="26" fillId="53" borderId="20" xfId="0" applyNumberFormat="1" applyFont="1" applyFill="1" applyBorder="1" applyAlignment="1" applyProtection="1">
      <alignment horizontal="center"/>
      <protection/>
    </xf>
    <xf numFmtId="0" fontId="26" fillId="53" borderId="17" xfId="0" applyNumberFormat="1" applyFont="1" applyFill="1" applyBorder="1" applyAlignment="1" applyProtection="1">
      <alignment wrapText="1"/>
      <protection/>
    </xf>
    <xf numFmtId="183" fontId="25" fillId="53" borderId="17" xfId="0" applyNumberFormat="1" applyFont="1" applyFill="1" applyBorder="1" applyAlignment="1" applyProtection="1">
      <alignment wrapText="1"/>
      <protection/>
    </xf>
    <xf numFmtId="0" fontId="26" fillId="48" borderId="20" xfId="0" applyNumberFormat="1" applyFont="1" applyFill="1" applyBorder="1" applyAlignment="1" applyProtection="1">
      <alignment horizontal="center"/>
      <protection/>
    </xf>
    <xf numFmtId="183" fontId="25" fillId="48" borderId="17" xfId="0" applyNumberFormat="1" applyFont="1" applyFill="1" applyBorder="1" applyAlignment="1" applyProtection="1">
      <alignment wrapText="1"/>
      <protection/>
    </xf>
    <xf numFmtId="183" fontId="22" fillId="52" borderId="19" xfId="0" applyNumberFormat="1" applyFont="1" applyFill="1" applyBorder="1" applyAlignment="1" applyProtection="1">
      <alignment horizontal="left"/>
      <protection/>
    </xf>
    <xf numFmtId="0" fontId="22" fillId="52" borderId="20" xfId="0" applyNumberFormat="1" applyFont="1" applyFill="1" applyBorder="1" applyAlignment="1" applyProtection="1">
      <alignment/>
      <protection/>
    </xf>
    <xf numFmtId="0" fontId="22" fillId="52" borderId="17" xfId="0" applyNumberFormat="1" applyFont="1" applyFill="1" applyBorder="1" applyAlignment="1" applyProtection="1">
      <alignment/>
      <protection/>
    </xf>
    <xf numFmtId="183" fontId="26" fillId="0" borderId="19" xfId="0" applyNumberFormat="1" applyFont="1" applyFill="1" applyBorder="1" applyAlignment="1" applyProtection="1">
      <alignment wrapText="1"/>
      <protection/>
    </xf>
    <xf numFmtId="0" fontId="31" fillId="20" borderId="20" xfId="0" applyNumberFormat="1" applyFont="1" applyFill="1" applyBorder="1" applyAlignment="1" applyProtection="1">
      <alignment horizontal="center"/>
      <protection/>
    </xf>
    <xf numFmtId="0" fontId="31" fillId="20" borderId="17" xfId="0" applyNumberFormat="1" applyFont="1" applyFill="1" applyBorder="1" applyAlignment="1" applyProtection="1">
      <alignment wrapText="1"/>
      <protection/>
    </xf>
    <xf numFmtId="0" fontId="31" fillId="47" borderId="20" xfId="0" applyNumberFormat="1" applyFont="1" applyFill="1" applyBorder="1" applyAlignment="1" applyProtection="1">
      <alignment horizontal="center"/>
      <protection/>
    </xf>
    <xf numFmtId="183" fontId="26" fillId="47" borderId="17" xfId="0" applyNumberFormat="1" applyFont="1" applyFill="1" applyBorder="1" applyAlignment="1" applyProtection="1">
      <alignment wrapText="1"/>
      <protection/>
    </xf>
    <xf numFmtId="0" fontId="25" fillId="51" borderId="17" xfId="0" applyNumberFormat="1" applyFont="1" applyFill="1" applyBorder="1" applyAlignment="1" applyProtection="1">
      <alignment horizontal="center"/>
      <protection/>
    </xf>
    <xf numFmtId="183" fontId="26" fillId="52" borderId="17" xfId="0" applyNumberFormat="1" applyFont="1" applyFill="1" applyBorder="1" applyAlignment="1" applyProtection="1">
      <alignment wrapText="1"/>
      <protection/>
    </xf>
    <xf numFmtId="4" fontId="25" fillId="51" borderId="17" xfId="0" applyNumberFormat="1" applyFont="1" applyFill="1" applyBorder="1" applyAlignment="1">
      <alignment horizontal="right"/>
    </xf>
    <xf numFmtId="16" fontId="33" fillId="51" borderId="17" xfId="0" applyNumberFormat="1" applyFont="1" applyFill="1" applyBorder="1" applyAlignment="1" quotePrefix="1">
      <alignment horizontal="left" vertical="center"/>
    </xf>
    <xf numFmtId="3" fontId="26" fillId="47" borderId="17" xfId="0" applyNumberFormat="1" applyFont="1" applyFill="1" applyBorder="1" applyAlignment="1" applyProtection="1">
      <alignment wrapText="1"/>
      <protection/>
    </xf>
    <xf numFmtId="3" fontId="26" fillId="48" borderId="17" xfId="0" applyNumberFormat="1" applyFont="1" applyFill="1" applyBorder="1" applyAlignment="1" applyProtection="1">
      <alignment horizontal="center"/>
      <protection/>
    </xf>
    <xf numFmtId="3" fontId="26" fillId="48" borderId="17" xfId="0" applyNumberFormat="1" applyFont="1" applyFill="1" applyBorder="1" applyAlignment="1" applyProtection="1">
      <alignment wrapText="1"/>
      <protection/>
    </xf>
    <xf numFmtId="3" fontId="25" fillId="51" borderId="17" xfId="0" applyNumberFormat="1" applyFont="1" applyFill="1" applyBorder="1" applyAlignment="1">
      <alignment horizontal="right"/>
    </xf>
    <xf numFmtId="0" fontId="21" fillId="51" borderId="17" xfId="0" applyNumberFormat="1" applyFont="1" applyFill="1" applyBorder="1" applyAlignment="1" applyProtection="1">
      <alignment horizontal="left" vertical="center" wrapText="1"/>
      <protection/>
    </xf>
    <xf numFmtId="0" fontId="33" fillId="51" borderId="17" xfId="0" applyFont="1" applyFill="1" applyBorder="1" applyAlignment="1" quotePrefix="1">
      <alignment horizontal="left" vertical="center"/>
    </xf>
    <xf numFmtId="0" fontId="33" fillId="51" borderId="17" xfId="0" applyFont="1" applyFill="1" applyBorder="1" applyAlignment="1" quotePrefix="1">
      <alignment horizontal="left" vertical="center" wrapText="1"/>
    </xf>
    <xf numFmtId="3" fontId="25" fillId="51" borderId="17" xfId="0" applyNumberFormat="1" applyFont="1" applyFill="1" applyBorder="1" applyAlignment="1" applyProtection="1">
      <alignment horizontal="right" wrapText="1"/>
      <protection/>
    </xf>
    <xf numFmtId="3" fontId="26" fillId="47" borderId="17" xfId="0" applyNumberFormat="1" applyFont="1" applyFill="1" applyBorder="1" applyAlignment="1" applyProtection="1">
      <alignment horizontal="left"/>
      <protection/>
    </xf>
    <xf numFmtId="183" fontId="26" fillId="47" borderId="17" xfId="0" applyNumberFormat="1" applyFont="1" applyFill="1" applyBorder="1" applyAlignment="1" applyProtection="1">
      <alignment horizontal="left" wrapText="1"/>
      <protection/>
    </xf>
    <xf numFmtId="183" fontId="26" fillId="48" borderId="17" xfId="0" applyNumberFormat="1" applyFont="1" applyFill="1" applyBorder="1" applyAlignment="1" applyProtection="1">
      <alignment wrapText="1"/>
      <protection/>
    </xf>
    <xf numFmtId="183" fontId="26" fillId="20" borderId="17" xfId="0" applyNumberFormat="1" applyFont="1" applyFill="1" applyBorder="1" applyAlignment="1" applyProtection="1">
      <alignment horizontal="left"/>
      <protection/>
    </xf>
    <xf numFmtId="183" fontId="26" fillId="28" borderId="17" xfId="0" applyNumberFormat="1" applyFont="1" applyFill="1" applyBorder="1" applyAlignment="1" applyProtection="1">
      <alignment horizontal="left"/>
      <protection/>
    </xf>
    <xf numFmtId="0" fontId="31" fillId="20" borderId="20" xfId="0" applyNumberFormat="1" applyFont="1" applyFill="1" applyBorder="1" applyAlignment="1" applyProtection="1">
      <alignment horizontal="left" vertical="center" wrapText="1"/>
      <protection/>
    </xf>
    <xf numFmtId="0" fontId="31" fillId="20" borderId="17" xfId="0" applyNumberFormat="1" applyFont="1" applyFill="1" applyBorder="1" applyAlignment="1" applyProtection="1">
      <alignment horizontal="left" wrapText="1"/>
      <protection/>
    </xf>
    <xf numFmtId="3" fontId="26" fillId="28" borderId="17" xfId="0" applyNumberFormat="1" applyFont="1" applyFill="1" applyBorder="1" applyAlignment="1" applyProtection="1">
      <alignment/>
      <protection/>
    </xf>
    <xf numFmtId="183" fontId="25" fillId="51" borderId="17" xfId="0" applyNumberFormat="1" applyFont="1" applyFill="1" applyBorder="1" applyAlignment="1">
      <alignment horizontal="right"/>
    </xf>
    <xf numFmtId="0" fontId="37" fillId="51" borderId="17" xfId="0" applyFont="1" applyFill="1" applyBorder="1" applyAlignment="1" quotePrefix="1">
      <alignment horizontal="left" vertical="center"/>
    </xf>
    <xf numFmtId="183" fontId="26" fillId="51" borderId="19" xfId="0" applyNumberFormat="1" applyFont="1" applyFill="1" applyBorder="1" applyAlignment="1">
      <alignment horizontal="center"/>
    </xf>
    <xf numFmtId="183" fontId="25" fillId="51" borderId="19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 applyProtection="1">
      <alignment horizontal="center"/>
      <protection/>
    </xf>
    <xf numFmtId="4" fontId="26" fillId="47" borderId="17" xfId="0" applyNumberFormat="1" applyFont="1" applyFill="1" applyBorder="1" applyAlignment="1" applyProtection="1">
      <alignment horizontal="left" wrapText="1"/>
      <protection/>
    </xf>
    <xf numFmtId="0" fontId="22" fillId="48" borderId="25" xfId="0" applyNumberFormat="1" applyFont="1" applyFill="1" applyBorder="1" applyAlignment="1" applyProtection="1">
      <alignment horizontal="center" vertical="center" wrapText="1"/>
      <protection/>
    </xf>
    <xf numFmtId="183" fontId="32" fillId="0" borderId="18" xfId="0" applyNumberFormat="1" applyFont="1" applyFill="1" applyBorder="1" applyAlignment="1" applyProtection="1">
      <alignment wrapText="1"/>
      <protection/>
    </xf>
    <xf numFmtId="183" fontId="22" fillId="0" borderId="17" xfId="0" applyNumberFormat="1" applyFont="1" applyFill="1" applyBorder="1" applyAlignment="1" applyProtection="1">
      <alignment wrapText="1"/>
      <protection/>
    </xf>
    <xf numFmtId="183" fontId="22" fillId="52" borderId="17" xfId="0" applyNumberFormat="1" applyFont="1" applyFill="1" applyBorder="1" applyAlignment="1" applyProtection="1">
      <alignment horizontal="left" wrapText="1"/>
      <protection/>
    </xf>
    <xf numFmtId="183" fontId="22" fillId="52" borderId="20" xfId="0" applyNumberFormat="1" applyFont="1" applyFill="1" applyBorder="1" applyAlignment="1" applyProtection="1">
      <alignment horizontal="left" wrapText="1"/>
      <protection/>
    </xf>
    <xf numFmtId="183" fontId="22" fillId="28" borderId="20" xfId="0" applyNumberFormat="1" applyFont="1" applyFill="1" applyBorder="1" applyAlignment="1" applyProtection="1">
      <alignment horizontal="left" wrapText="1"/>
      <protection/>
    </xf>
    <xf numFmtId="183" fontId="22" fillId="20" borderId="20" xfId="0" applyNumberFormat="1" applyFont="1" applyFill="1" applyBorder="1" applyAlignment="1" applyProtection="1">
      <alignment horizontal="left" wrapText="1"/>
      <protection/>
    </xf>
    <xf numFmtId="183" fontId="22" fillId="49" borderId="17" xfId="0" applyNumberFormat="1" applyFont="1" applyFill="1" applyBorder="1" applyAlignment="1" applyProtection="1">
      <alignment horizontal="left" wrapText="1"/>
      <protection/>
    </xf>
    <xf numFmtId="183" fontId="22" fillId="50" borderId="17" xfId="0" applyNumberFormat="1" applyFont="1" applyFill="1" applyBorder="1" applyAlignment="1" applyProtection="1">
      <alignment wrapText="1"/>
      <protection/>
    </xf>
    <xf numFmtId="183" fontId="22" fillId="51" borderId="17" xfId="0" applyNumberFormat="1" applyFont="1" applyFill="1" applyBorder="1" applyAlignment="1" applyProtection="1">
      <alignment wrapText="1"/>
      <protection/>
    </xf>
    <xf numFmtId="183" fontId="21" fillId="0" borderId="17" xfId="0" applyNumberFormat="1" applyFont="1" applyFill="1" applyBorder="1" applyAlignment="1" applyProtection="1">
      <alignment wrapText="1"/>
      <protection/>
    </xf>
    <xf numFmtId="183" fontId="21" fillId="48" borderId="17" xfId="0" applyNumberFormat="1" applyFont="1" applyFill="1" applyBorder="1" applyAlignment="1" applyProtection="1">
      <alignment wrapText="1"/>
      <protection/>
    </xf>
    <xf numFmtId="183" fontId="21" fillId="53" borderId="17" xfId="0" applyNumberFormat="1" applyFont="1" applyFill="1" applyBorder="1" applyAlignment="1" applyProtection="1">
      <alignment wrapText="1"/>
      <protection/>
    </xf>
    <xf numFmtId="183" fontId="21" fillId="51" borderId="17" xfId="0" applyNumberFormat="1" applyFont="1" applyFill="1" applyBorder="1" applyAlignment="1" applyProtection="1">
      <alignment wrapText="1"/>
      <protection/>
    </xf>
    <xf numFmtId="183" fontId="38" fillId="52" borderId="19" xfId="0" applyNumberFormat="1" applyFont="1" applyFill="1" applyBorder="1" applyAlignment="1" applyProtection="1">
      <alignment horizontal="left" wrapText="1"/>
      <protection/>
    </xf>
    <xf numFmtId="183" fontId="22" fillId="52" borderId="19" xfId="0" applyNumberFormat="1" applyFont="1" applyFill="1" applyBorder="1" applyAlignment="1" applyProtection="1">
      <alignment horizontal="left" wrapText="1"/>
      <protection/>
    </xf>
    <xf numFmtId="183" fontId="22" fillId="28" borderId="19" xfId="0" applyNumberFormat="1" applyFont="1" applyFill="1" applyBorder="1" applyAlignment="1" applyProtection="1">
      <alignment horizontal="left"/>
      <protection/>
    </xf>
    <xf numFmtId="183" fontId="22" fillId="20" borderId="19" xfId="0" applyNumberFormat="1" applyFont="1" applyFill="1" applyBorder="1" applyAlignment="1" applyProtection="1">
      <alignment horizontal="left"/>
      <protection/>
    </xf>
    <xf numFmtId="183" fontId="22" fillId="47" borderId="17" xfId="0" applyNumberFormat="1" applyFont="1" applyFill="1" applyBorder="1" applyAlignment="1" applyProtection="1">
      <alignment horizontal="left" wrapText="1"/>
      <protection/>
    </xf>
    <xf numFmtId="183" fontId="22" fillId="48" borderId="17" xfId="0" applyNumberFormat="1" applyFont="1" applyFill="1" applyBorder="1" applyAlignment="1" applyProtection="1">
      <alignment wrapText="1"/>
      <protection/>
    </xf>
    <xf numFmtId="183" fontId="22" fillId="28" borderId="19" xfId="0" applyNumberFormat="1" applyFont="1" applyFill="1" applyBorder="1" applyAlignment="1" applyProtection="1">
      <alignment horizontal="left" wrapText="1"/>
      <protection/>
    </xf>
    <xf numFmtId="183" fontId="22" fillId="20" borderId="19" xfId="0" applyNumberFormat="1" applyFont="1" applyFill="1" applyBorder="1" applyAlignment="1" applyProtection="1">
      <alignment horizontal="left" wrapText="1"/>
      <protection/>
    </xf>
    <xf numFmtId="183" fontId="22" fillId="28" borderId="17" xfId="0" applyNumberFormat="1" applyFont="1" applyFill="1" applyBorder="1" applyAlignment="1" applyProtection="1">
      <alignment horizontal="left" wrapText="1"/>
      <protection/>
    </xf>
    <xf numFmtId="183" fontId="22" fillId="20" borderId="17" xfId="0" applyNumberFormat="1" applyFont="1" applyFill="1" applyBorder="1" applyAlignment="1" applyProtection="1">
      <alignment horizontal="left" wrapText="1"/>
      <protection/>
    </xf>
    <xf numFmtId="183" fontId="22" fillId="28" borderId="17" xfId="0" applyNumberFormat="1" applyFont="1" applyFill="1" applyBorder="1" applyAlignment="1" applyProtection="1">
      <alignment horizontal="left"/>
      <protection/>
    </xf>
    <xf numFmtId="183" fontId="22" fillId="20" borderId="17" xfId="0" applyNumberFormat="1" applyFont="1" applyFill="1" applyBorder="1" applyAlignment="1" applyProtection="1">
      <alignment horizontal="left"/>
      <protection/>
    </xf>
    <xf numFmtId="183" fontId="39" fillId="0" borderId="17" xfId="0" applyNumberFormat="1" applyFont="1" applyFill="1" applyBorder="1" applyAlignment="1" applyProtection="1">
      <alignment wrapText="1"/>
      <protection/>
    </xf>
    <xf numFmtId="183" fontId="22" fillId="28" borderId="19" xfId="0" applyNumberFormat="1" applyFont="1" applyFill="1" applyBorder="1" applyAlignment="1" applyProtection="1">
      <alignment horizontal="left" vertical="center" wrapText="1"/>
      <protection/>
    </xf>
    <xf numFmtId="183" fontId="21" fillId="0" borderId="19" xfId="0" applyNumberFormat="1" applyFont="1" applyFill="1" applyBorder="1" applyAlignment="1" applyProtection="1">
      <alignment wrapText="1"/>
      <protection/>
    </xf>
    <xf numFmtId="183" fontId="22" fillId="20" borderId="17" xfId="0" applyNumberFormat="1" applyFont="1" applyFill="1" applyBorder="1" applyAlignment="1" applyProtection="1">
      <alignment wrapText="1"/>
      <protection/>
    </xf>
    <xf numFmtId="183" fontId="22" fillId="47" borderId="17" xfId="0" applyNumberFormat="1" applyFont="1" applyFill="1" applyBorder="1" applyAlignment="1" applyProtection="1">
      <alignment wrapText="1"/>
      <protection/>
    </xf>
    <xf numFmtId="183" fontId="22" fillId="24" borderId="19" xfId="0" applyNumberFormat="1" applyFont="1" applyFill="1" applyBorder="1" applyAlignment="1" applyProtection="1">
      <alignment horizontal="center"/>
      <protection/>
    </xf>
    <xf numFmtId="183" fontId="26" fillId="28" borderId="19" xfId="0" applyNumberFormat="1" applyFont="1" applyFill="1" applyBorder="1" applyAlignment="1" applyProtection="1">
      <alignment wrapText="1"/>
      <protection/>
    </xf>
    <xf numFmtId="183" fontId="22" fillId="41" borderId="17" xfId="0" applyNumberFormat="1" applyFont="1" applyFill="1" applyBorder="1" applyAlignment="1" applyProtection="1">
      <alignment horizontal="left" wrapText="1"/>
      <protection/>
    </xf>
    <xf numFmtId="183" fontId="26" fillId="41" borderId="17" xfId="0" applyNumberFormat="1" applyFont="1" applyFill="1" applyBorder="1" applyAlignment="1" applyProtection="1">
      <alignment wrapText="1"/>
      <protection/>
    </xf>
    <xf numFmtId="1" fontId="25" fillId="0" borderId="20" xfId="0" applyNumberFormat="1" applyFont="1" applyFill="1" applyBorder="1" applyAlignment="1" applyProtection="1">
      <alignment horizontal="center"/>
      <protection/>
    </xf>
    <xf numFmtId="3" fontId="25" fillId="0" borderId="19" xfId="0" applyNumberFormat="1" applyFont="1" applyFill="1" applyBorder="1" applyAlignment="1" applyProtection="1">
      <alignment wrapText="1"/>
      <protection/>
    </xf>
    <xf numFmtId="183" fontId="26" fillId="41" borderId="17" xfId="0" applyNumberFormat="1" applyFont="1" applyFill="1" applyBorder="1" applyAlignment="1" applyProtection="1">
      <alignment horizontal="left" wrapText="1"/>
      <protection/>
    </xf>
    <xf numFmtId="183" fontId="26" fillId="20" borderId="17" xfId="0" applyNumberFormat="1" applyFont="1" applyFill="1" applyBorder="1" applyAlignment="1" applyProtection="1">
      <alignment wrapText="1"/>
      <protection/>
    </xf>
    <xf numFmtId="0" fontId="26" fillId="12" borderId="20" xfId="0" applyNumberFormat="1" applyFont="1" applyFill="1" applyBorder="1" applyAlignment="1" applyProtection="1">
      <alignment horizontal="center"/>
      <protection/>
    </xf>
    <xf numFmtId="0" fontId="26" fillId="12" borderId="17" xfId="0" applyNumberFormat="1" applyFont="1" applyFill="1" applyBorder="1" applyAlignment="1" applyProtection="1">
      <alignment wrapText="1"/>
      <protection/>
    </xf>
    <xf numFmtId="183" fontId="22" fillId="12" borderId="19" xfId="0" applyNumberFormat="1" applyFont="1" applyFill="1" applyBorder="1" applyAlignment="1" applyProtection="1">
      <alignment wrapText="1"/>
      <protection/>
    </xf>
    <xf numFmtId="183" fontId="26" fillId="12" borderId="19" xfId="0" applyNumberFormat="1" applyFont="1" applyFill="1" applyBorder="1" applyAlignment="1" applyProtection="1">
      <alignment wrapText="1"/>
      <protection/>
    </xf>
    <xf numFmtId="0" fontId="26" fillId="47" borderId="20" xfId="0" applyNumberFormat="1" applyFont="1" applyFill="1" applyBorder="1" applyAlignment="1" applyProtection="1">
      <alignment horizontal="center"/>
      <protection/>
    </xf>
    <xf numFmtId="0" fontId="26" fillId="47" borderId="17" xfId="0" applyNumberFormat="1" applyFont="1" applyFill="1" applyBorder="1" applyAlignment="1" applyProtection="1">
      <alignment horizontal="center"/>
      <protection/>
    </xf>
    <xf numFmtId="183" fontId="22" fillId="47" borderId="19" xfId="0" applyNumberFormat="1" applyFont="1" applyFill="1" applyBorder="1" applyAlignment="1" applyProtection="1">
      <alignment wrapText="1"/>
      <protection/>
    </xf>
    <xf numFmtId="183" fontId="26" fillId="47" borderId="19" xfId="0" applyNumberFormat="1" applyFont="1" applyFill="1" applyBorder="1" applyAlignment="1" applyProtection="1">
      <alignment wrapText="1"/>
      <protection/>
    </xf>
    <xf numFmtId="3" fontId="26" fillId="47" borderId="17" xfId="0" applyNumberFormat="1" applyFont="1" applyFill="1" applyBorder="1" applyAlignment="1" applyProtection="1">
      <alignment horizontal="center"/>
      <protection/>
    </xf>
    <xf numFmtId="0" fontId="22" fillId="47" borderId="17" xfId="0" applyFont="1" applyFill="1" applyBorder="1" applyAlignment="1">
      <alignment horizontal="left" vertical="center"/>
    </xf>
    <xf numFmtId="0" fontId="22" fillId="47" borderId="17" xfId="0" applyNumberFormat="1" applyFont="1" applyFill="1" applyBorder="1" applyAlignment="1" applyProtection="1">
      <alignment horizontal="left" vertical="center"/>
      <protection/>
    </xf>
    <xf numFmtId="0" fontId="22" fillId="47" borderId="17" xfId="0" applyNumberFormat="1" applyFont="1" applyFill="1" applyBorder="1" applyAlignment="1" applyProtection="1">
      <alignment vertical="center" wrapText="1"/>
      <protection/>
    </xf>
    <xf numFmtId="183" fontId="26" fillId="47" borderId="19" xfId="0" applyNumberFormat="1" applyFont="1" applyFill="1" applyBorder="1" applyAlignment="1">
      <alignment horizontal="right"/>
    </xf>
    <xf numFmtId="0" fontId="22" fillId="47" borderId="17" xfId="0" applyNumberFormat="1" applyFont="1" applyFill="1" applyBorder="1" applyAlignment="1" applyProtection="1">
      <alignment horizontal="left" vertical="center" wrapText="1"/>
      <protection/>
    </xf>
    <xf numFmtId="183" fontId="26" fillId="47" borderId="17" xfId="0" applyNumberFormat="1" applyFont="1" applyFill="1" applyBorder="1" applyAlignment="1">
      <alignment horizontal="right"/>
    </xf>
    <xf numFmtId="0" fontId="21" fillId="47" borderId="17" xfId="0" applyNumberFormat="1" applyFont="1" applyFill="1" applyBorder="1" applyAlignment="1" applyProtection="1">
      <alignment horizontal="left" vertical="center" wrapText="1"/>
      <protection/>
    </xf>
    <xf numFmtId="0" fontId="33" fillId="47" borderId="17" xfId="0" applyFont="1" applyFill="1" applyBorder="1" applyAlignment="1" quotePrefix="1">
      <alignment horizontal="left" vertical="center"/>
    </xf>
    <xf numFmtId="0" fontId="21" fillId="47" borderId="17" xfId="0" applyFont="1" applyFill="1" applyBorder="1" applyAlignment="1" quotePrefix="1">
      <alignment horizontal="left" vertical="center"/>
    </xf>
    <xf numFmtId="0" fontId="22" fillId="54" borderId="17" xfId="0" applyNumberFormat="1" applyFont="1" applyFill="1" applyBorder="1" applyAlignment="1" applyProtection="1">
      <alignment horizontal="left" vertical="center" wrapText="1"/>
      <protection/>
    </xf>
    <xf numFmtId="0" fontId="21" fillId="54" borderId="17" xfId="0" applyNumberFormat="1" applyFont="1" applyFill="1" applyBorder="1" applyAlignment="1" applyProtection="1">
      <alignment horizontal="left" vertical="center" wrapText="1"/>
      <protection/>
    </xf>
    <xf numFmtId="183" fontId="25" fillId="54" borderId="19" xfId="0" applyNumberFormat="1" applyFont="1" applyFill="1" applyBorder="1" applyAlignment="1">
      <alignment horizontal="right"/>
    </xf>
    <xf numFmtId="0" fontId="21" fillId="54" borderId="17" xfId="0" applyFont="1" applyFill="1" applyBorder="1" applyAlignment="1" quotePrefix="1">
      <alignment horizontal="left" vertical="center"/>
    </xf>
    <xf numFmtId="0" fontId="33" fillId="54" borderId="17" xfId="0" applyFont="1" applyFill="1" applyBorder="1" applyAlignment="1" quotePrefix="1">
      <alignment horizontal="left" vertical="center"/>
    </xf>
    <xf numFmtId="0" fontId="33" fillId="54" borderId="17" xfId="0" applyFont="1" applyFill="1" applyBorder="1" applyAlignment="1" quotePrefix="1">
      <alignment horizontal="left" vertical="center" wrapText="1"/>
    </xf>
    <xf numFmtId="0" fontId="21" fillId="54" borderId="17" xfId="0" applyFont="1" applyFill="1" applyBorder="1" applyAlignment="1" quotePrefix="1">
      <alignment horizontal="left" vertical="center" wrapText="1"/>
    </xf>
    <xf numFmtId="0" fontId="21" fillId="54" borderId="17" xfId="0" applyNumberFormat="1" applyFont="1" applyFill="1" applyBorder="1" applyAlignment="1" applyProtection="1">
      <alignment vertical="center" wrapText="1"/>
      <protection/>
    </xf>
    <xf numFmtId="183" fontId="25" fillId="54" borderId="17" xfId="0" applyNumberFormat="1" applyFont="1" applyFill="1" applyBorder="1" applyAlignment="1">
      <alignment horizontal="right"/>
    </xf>
    <xf numFmtId="0" fontId="27" fillId="0" borderId="0" xfId="88" applyNumberFormat="1" applyFont="1" applyFill="1" applyBorder="1" applyAlignment="1" applyProtection="1">
      <alignment horizontal="left" wrapText="1"/>
      <protection/>
    </xf>
    <xf numFmtId="0" fontId="29" fillId="0" borderId="0" xfId="88" applyNumberFormat="1" applyFont="1" applyFill="1" applyBorder="1" applyAlignment="1" applyProtection="1">
      <alignment wrapText="1"/>
      <protection/>
    </xf>
    <xf numFmtId="0" fontId="26" fillId="51" borderId="17" xfId="88" applyNumberFormat="1" applyFont="1" applyFill="1" applyBorder="1" applyAlignment="1" applyProtection="1">
      <alignment horizontal="center" vertical="center" wrapText="1"/>
      <protection/>
    </xf>
    <xf numFmtId="0" fontId="27" fillId="0" borderId="0" xfId="88" applyNumberFormat="1" applyFont="1" applyFill="1" applyBorder="1" applyAlignment="1" applyProtection="1">
      <alignment horizontal="center" vertical="center" wrapText="1"/>
      <protection/>
    </xf>
    <xf numFmtId="0" fontId="25" fillId="0" borderId="0" xfId="88" applyNumberFormat="1" applyFont="1" applyFill="1" applyBorder="1" applyAlignment="1" applyProtection="1">
      <alignment vertical="center" wrapText="1"/>
      <protection/>
    </xf>
    <xf numFmtId="0" fontId="27" fillId="0" borderId="26" xfId="88" applyNumberFormat="1" applyFont="1" applyFill="1" applyBorder="1" applyAlignment="1" applyProtection="1">
      <alignment horizontal="center" vertical="center" wrapText="1"/>
      <protection/>
    </xf>
    <xf numFmtId="0" fontId="64" fillId="0" borderId="26" xfId="88" applyFont="1" applyBorder="1" applyAlignment="1">
      <alignment horizontal="center" vertical="center"/>
      <protection/>
    </xf>
    <xf numFmtId="0" fontId="26" fillId="0" borderId="20" xfId="88" applyFont="1" applyBorder="1" applyAlignment="1" quotePrefix="1">
      <alignment horizontal="left" wrapText="1"/>
      <protection/>
    </xf>
    <xf numFmtId="0" fontId="26" fillId="0" borderId="27" xfId="88" applyFont="1" applyBorder="1" applyAlignment="1" quotePrefix="1">
      <alignment horizontal="left" wrapText="1"/>
      <protection/>
    </xf>
    <xf numFmtId="0" fontId="26" fillId="0" borderId="27" xfId="88" applyFont="1" applyBorder="1" applyAlignment="1" quotePrefix="1">
      <alignment horizontal="center" wrapText="1"/>
      <protection/>
    </xf>
    <xf numFmtId="0" fontId="26" fillId="0" borderId="27" xfId="88" applyNumberFormat="1" applyFont="1" applyFill="1" applyBorder="1" applyAlignment="1" applyProtection="1" quotePrefix="1">
      <alignment horizontal="left"/>
      <protection/>
    </xf>
    <xf numFmtId="0" fontId="67" fillId="0" borderId="26" xfId="88" applyFont="1" applyBorder="1" applyAlignment="1">
      <alignment horizontal="right" vertical="center"/>
      <protection/>
    </xf>
    <xf numFmtId="2" fontId="26" fillId="7" borderId="17" xfId="88" applyNumberFormat="1" applyFont="1" applyFill="1" applyBorder="1" applyAlignment="1">
      <alignment horizontal="right"/>
      <protection/>
    </xf>
    <xf numFmtId="2" fontId="22" fillId="7" borderId="20" xfId="88" applyNumberFormat="1" applyFont="1" applyFill="1" applyBorder="1" applyAlignment="1">
      <alignment horizontal="left" vertical="center"/>
      <protection/>
    </xf>
    <xf numFmtId="2" fontId="21" fillId="7" borderId="27" xfId="88" applyNumberFormat="1" applyFont="1" applyFill="1" applyBorder="1" applyAlignment="1" applyProtection="1">
      <alignment vertical="center"/>
      <protection/>
    </xf>
    <xf numFmtId="2" fontId="26" fillId="0" borderId="17" xfId="88" applyNumberFormat="1" applyFont="1" applyFill="1" applyBorder="1" applyAlignment="1" applyProtection="1">
      <alignment horizontal="right" wrapText="1"/>
      <protection/>
    </xf>
    <xf numFmtId="2" fontId="26" fillId="0" borderId="17" xfId="88" applyNumberFormat="1" applyFont="1" applyBorder="1" applyAlignment="1">
      <alignment horizontal="right"/>
      <protection/>
    </xf>
    <xf numFmtId="2" fontId="27" fillId="0" borderId="0" xfId="88" applyNumberFormat="1" applyFont="1" applyFill="1" applyBorder="1" applyAlignment="1" applyProtection="1">
      <alignment horizontal="center" vertical="center" wrapText="1"/>
      <protection/>
    </xf>
    <xf numFmtId="2" fontId="29" fillId="0" borderId="0" xfId="88" applyNumberFormat="1" applyFont="1" applyFill="1" applyBorder="1" applyAlignment="1" applyProtection="1">
      <alignment horizontal="center" vertical="center" wrapText="1"/>
      <protection/>
    </xf>
    <xf numFmtId="2" fontId="25" fillId="0" borderId="0" xfId="88" applyNumberFormat="1" applyFont="1" applyFill="1" applyBorder="1" applyAlignment="1" applyProtection="1">
      <alignment/>
      <protection/>
    </xf>
    <xf numFmtId="2" fontId="28" fillId="0" borderId="0" xfId="88" applyNumberFormat="1" applyFont="1" applyFill="1" applyBorder="1" applyAlignment="1" applyProtection="1">
      <alignment horizontal="center" vertical="center" wrapText="1"/>
      <protection/>
    </xf>
    <xf numFmtId="2" fontId="26" fillId="0" borderId="20" xfId="88" applyNumberFormat="1" applyFont="1" applyBorder="1" applyAlignment="1" quotePrefix="1">
      <alignment horizontal="left" wrapText="1"/>
      <protection/>
    </xf>
    <xf numFmtId="2" fontId="26" fillId="0" borderId="27" xfId="88" applyNumberFormat="1" applyFont="1" applyBorder="1" applyAlignment="1" quotePrefix="1">
      <alignment horizontal="left" wrapText="1"/>
      <protection/>
    </xf>
    <xf numFmtId="2" fontId="26" fillId="0" borderId="27" xfId="88" applyNumberFormat="1" applyFont="1" applyBorder="1" applyAlignment="1" quotePrefix="1">
      <alignment horizontal="center" wrapText="1"/>
      <protection/>
    </xf>
    <xf numFmtId="2" fontId="26" fillId="0" borderId="27" xfId="88" applyNumberFormat="1" applyFont="1" applyFill="1" applyBorder="1" applyAlignment="1" applyProtection="1" quotePrefix="1">
      <alignment horizontal="left"/>
      <protection/>
    </xf>
    <xf numFmtId="2" fontId="26" fillId="51" borderId="17" xfId="88" applyNumberFormat="1" applyFont="1" applyFill="1" applyBorder="1" applyAlignment="1" applyProtection="1">
      <alignment horizontal="center" vertical="center" wrapText="1"/>
      <protection/>
    </xf>
    <xf numFmtId="2" fontId="27" fillId="0" borderId="0" xfId="88" applyNumberFormat="1" applyFont="1" applyFill="1" applyBorder="1" applyAlignment="1" applyProtection="1" quotePrefix="1">
      <alignment horizontal="center" vertical="center" wrapText="1"/>
      <protection/>
    </xf>
    <xf numFmtId="2" fontId="66" fillId="0" borderId="0" xfId="88" applyNumberFormat="1" applyFont="1" applyAlignment="1">
      <alignment wrapText="1"/>
      <protection/>
    </xf>
    <xf numFmtId="2" fontId="22" fillId="48" borderId="20" xfId="88" applyNumberFormat="1" applyFont="1" applyFill="1" applyBorder="1" applyAlignment="1" quotePrefix="1">
      <alignment horizontal="right"/>
      <protection/>
    </xf>
    <xf numFmtId="2" fontId="22" fillId="48" borderId="17" xfId="88" applyNumberFormat="1" applyFont="1" applyFill="1" applyBorder="1" applyAlignment="1" applyProtection="1">
      <alignment horizontal="right" wrapText="1"/>
      <protection/>
    </xf>
    <xf numFmtId="2" fontId="22" fillId="7" borderId="20" xfId="88" applyNumberFormat="1" applyFont="1" applyFill="1" applyBorder="1" applyAlignment="1" quotePrefix="1">
      <alignment horizontal="right"/>
      <protection/>
    </xf>
    <xf numFmtId="2" fontId="22" fillId="7" borderId="17" xfId="88" applyNumberFormat="1" applyFont="1" applyFill="1" applyBorder="1" applyAlignment="1" quotePrefix="1">
      <alignment horizontal="right"/>
      <protection/>
    </xf>
    <xf numFmtId="2" fontId="40" fillId="0" borderId="0" xfId="88" applyNumberFormat="1" applyFont="1" applyFill="1" applyBorder="1" applyAlignment="1" applyProtection="1">
      <alignment horizontal="center" vertical="center" wrapText="1"/>
      <protection/>
    </xf>
    <xf numFmtId="2" fontId="51" fillId="0" borderId="0" xfId="88" applyNumberFormat="1" applyFont="1" applyAlignment="1">
      <alignment wrapText="1"/>
      <protection/>
    </xf>
    <xf numFmtId="2" fontId="41" fillId="0" borderId="0" xfId="88" applyNumberFormat="1" applyFont="1" applyFill="1" applyBorder="1" applyAlignment="1" applyProtection="1" quotePrefix="1">
      <alignment horizontal="center" vertical="center" wrapText="1"/>
      <protection/>
    </xf>
    <xf numFmtId="2" fontId="42" fillId="0" borderId="0" xfId="88" applyNumberFormat="1" applyFont="1" applyFill="1" applyBorder="1" applyAlignment="1" applyProtection="1">
      <alignment horizontal="center" vertical="center" wrapText="1"/>
      <protection/>
    </xf>
    <xf numFmtId="2" fontId="21" fillId="0" borderId="0" xfId="88" applyNumberFormat="1" applyFont="1" applyFill="1" applyBorder="1" applyAlignment="1" applyProtection="1">
      <alignment/>
      <protection/>
    </xf>
    <xf numFmtId="2" fontId="22" fillId="0" borderId="20" xfId="88" applyNumberFormat="1" applyFont="1" applyBorder="1" applyAlignment="1" quotePrefix="1">
      <alignment horizontal="left" wrapText="1"/>
      <protection/>
    </xf>
    <xf numFmtId="2" fontId="22" fillId="0" borderId="27" xfId="88" applyNumberFormat="1" applyFont="1" applyBorder="1" applyAlignment="1" quotePrefix="1">
      <alignment horizontal="left" wrapText="1"/>
      <protection/>
    </xf>
    <xf numFmtId="2" fontId="22" fillId="0" borderId="27" xfId="88" applyNumberFormat="1" applyFont="1" applyBorder="1" applyAlignment="1" quotePrefix="1">
      <alignment horizontal="center" wrapText="1"/>
      <protection/>
    </xf>
    <xf numFmtId="2" fontId="22" fillId="0" borderId="27" xfId="88" applyNumberFormat="1" applyFont="1" applyFill="1" applyBorder="1" applyAlignment="1" applyProtection="1" quotePrefix="1">
      <alignment horizontal="left"/>
      <protection/>
    </xf>
    <xf numFmtId="2" fontId="22" fillId="51" borderId="17" xfId="88" applyNumberFormat="1" applyFont="1" applyFill="1" applyBorder="1" applyAlignment="1" applyProtection="1">
      <alignment horizontal="center" vertical="center" wrapText="1"/>
      <protection/>
    </xf>
    <xf numFmtId="2" fontId="26" fillId="7" borderId="20" xfId="88" applyNumberFormat="1" applyFont="1" applyFill="1" applyBorder="1" applyAlignment="1" quotePrefix="1">
      <alignment horizontal="right"/>
      <protection/>
    </xf>
    <xf numFmtId="2" fontId="26" fillId="7" borderId="17" xfId="88" applyNumberFormat="1" applyFont="1" applyFill="1" applyBorder="1" applyAlignment="1" quotePrefix="1">
      <alignment horizontal="right"/>
      <protection/>
    </xf>
    <xf numFmtId="2" fontId="52" fillId="0" borderId="0" xfId="88" applyNumberFormat="1">
      <alignment/>
      <protection/>
    </xf>
    <xf numFmtId="2" fontId="0" fillId="0" borderId="0" xfId="0" applyNumberFormat="1" applyFill="1" applyBorder="1" applyAlignment="1" applyProtection="1">
      <alignment/>
      <protection/>
    </xf>
    <xf numFmtId="183" fontId="25" fillId="47" borderId="19" xfId="0" applyNumberFormat="1" applyFont="1" applyFill="1" applyBorder="1" applyAlignment="1">
      <alignment horizontal="right"/>
    </xf>
    <xf numFmtId="0" fontId="33" fillId="47" borderId="17" xfId="0" applyFont="1" applyFill="1" applyBorder="1" applyAlignment="1" quotePrefix="1">
      <alignment horizontal="left" vertical="center" wrapText="1"/>
    </xf>
    <xf numFmtId="0" fontId="22" fillId="54" borderId="17" xfId="0" applyFont="1" applyFill="1" applyBorder="1" applyAlignment="1">
      <alignment horizontal="left" vertical="center"/>
    </xf>
    <xf numFmtId="0" fontId="22" fillId="54" borderId="17" xfId="0" applyNumberFormat="1" applyFont="1" applyFill="1" applyBorder="1" applyAlignment="1" applyProtection="1">
      <alignment horizontal="left" vertical="center"/>
      <protection/>
    </xf>
    <xf numFmtId="0" fontId="22" fillId="54" borderId="17" xfId="0" applyNumberFormat="1" applyFont="1" applyFill="1" applyBorder="1" applyAlignment="1" applyProtection="1">
      <alignment vertical="center" wrapText="1"/>
      <protection/>
    </xf>
    <xf numFmtId="183" fontId="26" fillId="54" borderId="19" xfId="0" applyNumberFormat="1" applyFont="1" applyFill="1" applyBorder="1" applyAlignment="1">
      <alignment horizontal="left"/>
    </xf>
    <xf numFmtId="0" fontId="21" fillId="47" borderId="17" xfId="0" applyNumberFormat="1" applyFont="1" applyFill="1" applyBorder="1" applyAlignment="1" applyProtection="1">
      <alignment vertical="center" wrapText="1"/>
      <protection/>
    </xf>
    <xf numFmtId="4" fontId="26" fillId="7" borderId="17" xfId="88" applyNumberFormat="1" applyFont="1" applyFill="1" applyBorder="1" applyAlignment="1">
      <alignment horizontal="right"/>
      <protection/>
    </xf>
    <xf numFmtId="4" fontId="26" fillId="0" borderId="17" xfId="88" applyNumberFormat="1" applyFont="1" applyFill="1" applyBorder="1" applyAlignment="1">
      <alignment horizontal="right"/>
      <protection/>
    </xf>
    <xf numFmtId="4" fontId="26" fillId="0" borderId="17" xfId="88" applyNumberFormat="1" applyFont="1" applyFill="1" applyBorder="1" applyAlignment="1" applyProtection="1">
      <alignment horizontal="right" wrapText="1"/>
      <protection/>
    </xf>
    <xf numFmtId="4" fontId="26" fillId="0" borderId="17" xfId="88" applyNumberFormat="1" applyFont="1" applyBorder="1" applyAlignment="1">
      <alignment horizontal="right"/>
      <protection/>
    </xf>
    <xf numFmtId="4" fontId="22" fillId="48" borderId="20" xfId="88" applyNumberFormat="1" applyFont="1" applyFill="1" applyBorder="1" applyAlignment="1" quotePrefix="1">
      <alignment horizontal="right"/>
      <protection/>
    </xf>
    <xf numFmtId="2" fontId="22" fillId="0" borderId="20" xfId="88" applyNumberFormat="1" applyFont="1" applyBorder="1" applyAlignment="1" quotePrefix="1">
      <alignment horizontal="left" vertical="center"/>
      <protection/>
    </xf>
    <xf numFmtId="2" fontId="21" fillId="0" borderId="27" xfId="88" applyNumberFormat="1" applyFont="1" applyFill="1" applyBorder="1" applyAlignment="1" applyProtection="1">
      <alignment vertical="center"/>
      <protection/>
    </xf>
    <xf numFmtId="2" fontId="22" fillId="7" borderId="20" xfId="88" applyNumberFormat="1" applyFont="1" applyFill="1" applyBorder="1" applyAlignment="1" applyProtection="1" quotePrefix="1">
      <alignment horizontal="left" vertical="center" wrapText="1"/>
      <protection/>
    </xf>
    <xf numFmtId="2" fontId="21" fillId="7" borderId="27" xfId="88" applyNumberFormat="1" applyFont="1" applyFill="1" applyBorder="1" applyAlignment="1" applyProtection="1">
      <alignment vertical="center" wrapText="1"/>
      <protection/>
    </xf>
    <xf numFmtId="2" fontId="28" fillId="0" borderId="0" xfId="88" applyNumberFormat="1" applyFont="1" applyFill="1" applyBorder="1" applyAlignment="1" applyProtection="1">
      <alignment horizontal="center" vertical="center" wrapText="1"/>
      <protection/>
    </xf>
    <xf numFmtId="2" fontId="66" fillId="0" borderId="0" xfId="88" applyNumberFormat="1" applyFont="1" applyAlignment="1">
      <alignment wrapText="1"/>
      <protection/>
    </xf>
    <xf numFmtId="2" fontId="22" fillId="48" borderId="20" xfId="88" applyNumberFormat="1" applyFont="1" applyFill="1" applyBorder="1" applyAlignment="1" applyProtection="1">
      <alignment horizontal="left" vertical="center" wrapText="1"/>
      <protection/>
    </xf>
    <xf numFmtId="2" fontId="52" fillId="0" borderId="27" xfId="88" applyNumberFormat="1" applyBorder="1" applyAlignment="1">
      <alignment horizontal="left" vertical="center" wrapText="1"/>
      <protection/>
    </xf>
    <xf numFmtId="2" fontId="52" fillId="0" borderId="19" xfId="88" applyNumberFormat="1" applyBorder="1" applyAlignment="1">
      <alignment horizontal="left" vertical="center" wrapText="1"/>
      <protection/>
    </xf>
    <xf numFmtId="2" fontId="22" fillId="48" borderId="27" xfId="88" applyNumberFormat="1" applyFont="1" applyFill="1" applyBorder="1" applyAlignment="1" applyProtection="1">
      <alignment horizontal="left" vertical="center" wrapText="1"/>
      <protection/>
    </xf>
    <xf numFmtId="2" fontId="22" fillId="48" borderId="19" xfId="88" applyNumberFormat="1" applyFont="1" applyFill="1" applyBorder="1" applyAlignment="1" applyProtection="1">
      <alignment horizontal="left" vertical="center" wrapText="1"/>
      <protection/>
    </xf>
    <xf numFmtId="0" fontId="28" fillId="0" borderId="0" xfId="88" applyNumberFormat="1" applyFont="1" applyFill="1" applyBorder="1" applyAlignment="1" applyProtection="1">
      <alignment horizontal="center" vertical="center" wrapText="1"/>
      <protection/>
    </xf>
    <xf numFmtId="0" fontId="30" fillId="0" borderId="0" xfId="88" applyNumberFormat="1" applyFont="1" applyFill="1" applyBorder="1" applyAlignment="1" applyProtection="1">
      <alignment vertical="center" wrapText="1"/>
      <protection/>
    </xf>
    <xf numFmtId="0" fontId="66" fillId="0" borderId="0" xfId="88" applyFont="1" applyAlignment="1">
      <alignment wrapText="1"/>
      <protection/>
    </xf>
    <xf numFmtId="2" fontId="22" fillId="7" borderId="20" xfId="88" applyNumberFormat="1" applyFont="1" applyFill="1" applyBorder="1" applyAlignment="1" applyProtection="1">
      <alignment horizontal="left" vertical="center" wrapText="1"/>
      <protection/>
    </xf>
    <xf numFmtId="2" fontId="21" fillId="7" borderId="27" xfId="88" applyNumberFormat="1" applyFont="1" applyFill="1" applyBorder="1" applyAlignment="1" applyProtection="1">
      <alignment vertical="center"/>
      <protection/>
    </xf>
    <xf numFmtId="2" fontId="22" fillId="0" borderId="20" xfId="88" applyNumberFormat="1" applyFont="1" applyFill="1" applyBorder="1" applyAlignment="1" applyProtection="1">
      <alignment horizontal="left" vertical="center" wrapText="1"/>
      <protection/>
    </xf>
    <xf numFmtId="2" fontId="21" fillId="0" borderId="27" xfId="88" applyNumberFormat="1" applyFont="1" applyFill="1" applyBorder="1" applyAlignment="1" applyProtection="1">
      <alignment vertical="center" wrapText="1"/>
      <protection/>
    </xf>
    <xf numFmtId="2" fontId="22" fillId="0" borderId="20" xfId="88" applyNumberFormat="1" applyFont="1" applyFill="1" applyBorder="1" applyAlignment="1" quotePrefix="1">
      <alignment horizontal="left" vertical="center"/>
      <protection/>
    </xf>
    <xf numFmtId="2" fontId="22" fillId="0" borderId="20" xfId="88" applyNumberFormat="1" applyFont="1" applyFill="1" applyBorder="1" applyAlignment="1" applyProtection="1" quotePrefix="1">
      <alignment horizontal="left" vertical="center" wrapText="1"/>
      <protection/>
    </xf>
    <xf numFmtId="2" fontId="35" fillId="0" borderId="0" xfId="88" applyNumberFormat="1" applyFont="1" applyFill="1" applyBorder="1" applyAlignment="1" applyProtection="1">
      <alignment wrapText="1"/>
      <protection/>
    </xf>
    <xf numFmtId="2" fontId="68" fillId="0" borderId="0" xfId="88" applyNumberFormat="1" applyFont="1" applyFill="1" applyBorder="1" applyAlignment="1" applyProtection="1">
      <alignment wrapText="1"/>
      <protection/>
    </xf>
    <xf numFmtId="2" fontId="22" fillId="7" borderId="27" xfId="88" applyNumberFormat="1" applyFont="1" applyFill="1" applyBorder="1" applyAlignment="1" applyProtection="1">
      <alignment horizontal="left" vertical="center" wrapText="1"/>
      <protection/>
    </xf>
    <xf numFmtId="2" fontId="22" fillId="7" borderId="19" xfId="88" applyNumberFormat="1" applyFont="1" applyFill="1" applyBorder="1" applyAlignment="1" applyProtection="1">
      <alignment horizontal="left" vertical="center" wrapText="1"/>
      <protection/>
    </xf>
    <xf numFmtId="2" fontId="40" fillId="0" borderId="0" xfId="88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vertical="center" wrapText="1"/>
      <protection/>
    </xf>
    <xf numFmtId="0" fontId="66" fillId="0" borderId="0" xfId="0" applyFont="1" applyAlignment="1">
      <alignment wrapText="1"/>
    </xf>
    <xf numFmtId="0" fontId="66" fillId="0" borderId="0" xfId="0" applyFont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center" wrapText="1"/>
      <protection/>
    </xf>
    <xf numFmtId="0" fontId="69" fillId="0" borderId="0" xfId="0" applyFont="1" applyAlignment="1">
      <alignment horizontal="center" vertical="center" wrapText="1"/>
    </xf>
    <xf numFmtId="0" fontId="26" fillId="24" borderId="20" xfId="0" applyNumberFormat="1" applyFont="1" applyFill="1" applyBorder="1" applyAlignment="1" applyProtection="1">
      <alignment horizontal="center"/>
      <protection/>
    </xf>
    <xf numFmtId="0" fontId="26" fillId="24" borderId="19" xfId="0" applyNumberFormat="1" applyFont="1" applyFill="1" applyBorder="1" applyAlignment="1" applyProtection="1">
      <alignment horizontal="center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28" borderId="20" xfId="0" applyNumberFormat="1" applyFont="1" applyFill="1" applyBorder="1" applyAlignment="1" applyProtection="1">
      <alignment horizontal="center" wrapText="1"/>
      <protection/>
    </xf>
    <xf numFmtId="0" fontId="0" fillId="28" borderId="19" xfId="0" applyNumberFormat="1" applyFill="1" applyBorder="1" applyAlignment="1" applyProtection="1">
      <alignment wrapText="1"/>
      <protection/>
    </xf>
    <xf numFmtId="0" fontId="26" fillId="41" borderId="20" xfId="0" applyNumberFormat="1" applyFont="1" applyFill="1" applyBorder="1" applyAlignment="1" applyProtection="1">
      <alignment horizontal="center"/>
      <protection/>
    </xf>
    <xf numFmtId="0" fontId="26" fillId="41" borderId="19" xfId="0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" xfId="87"/>
    <cellStyle name="Normalno 2" xfId="88"/>
    <cellStyle name="Note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H29" sqref="H29"/>
    </sheetView>
  </sheetViews>
  <sheetFormatPr defaultColWidth="9.140625" defaultRowHeight="12.75"/>
  <cols>
    <col min="5" max="5" width="22.00390625" style="0" customWidth="1"/>
    <col min="6" max="6" width="20.28125" style="0" customWidth="1"/>
    <col min="7" max="7" width="19.8515625" style="0" customWidth="1"/>
    <col min="8" max="8" width="19.00390625" style="0" customWidth="1"/>
    <col min="9" max="9" width="22.8515625" style="0" customWidth="1"/>
    <col min="10" max="10" width="22.7109375" style="0" customWidth="1"/>
  </cols>
  <sheetData>
    <row r="1" spans="1:10" ht="36.75" customHeight="1">
      <c r="A1" s="300" t="s">
        <v>224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1:10" ht="18">
      <c r="A2" s="234"/>
      <c r="B2" s="234"/>
      <c r="C2" s="234"/>
      <c r="D2" s="234"/>
      <c r="E2" s="234"/>
      <c r="F2" s="234"/>
      <c r="G2" s="234"/>
      <c r="H2" s="234"/>
      <c r="I2" s="234"/>
      <c r="J2" s="234"/>
    </row>
    <row r="3" spans="1:10" ht="15.75">
      <c r="A3" s="300" t="s">
        <v>76</v>
      </c>
      <c r="B3" s="300"/>
      <c r="C3" s="300"/>
      <c r="D3" s="300"/>
      <c r="E3" s="300"/>
      <c r="F3" s="300"/>
      <c r="G3" s="300"/>
      <c r="H3" s="300"/>
      <c r="I3" s="301"/>
      <c r="J3" s="301"/>
    </row>
    <row r="4" spans="1:10" ht="18">
      <c r="A4" s="234"/>
      <c r="B4" s="234"/>
      <c r="C4" s="234"/>
      <c r="D4" s="234"/>
      <c r="E4" s="234"/>
      <c r="F4" s="234"/>
      <c r="G4" s="234"/>
      <c r="H4" s="234"/>
      <c r="I4" s="235"/>
      <c r="J4" s="235"/>
    </row>
    <row r="5" spans="1:10" ht="15.75">
      <c r="A5" s="300" t="s">
        <v>71</v>
      </c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8">
      <c r="A6" s="231"/>
      <c r="B6" s="232"/>
      <c r="C6" s="232"/>
      <c r="D6" s="232"/>
      <c r="E6" s="236"/>
      <c r="F6" s="237"/>
      <c r="G6" s="237"/>
      <c r="H6" s="237"/>
      <c r="I6" s="237"/>
      <c r="J6" s="242" t="s">
        <v>116</v>
      </c>
    </row>
    <row r="7" spans="1:10" ht="25.5">
      <c r="A7" s="238"/>
      <c r="B7" s="239"/>
      <c r="C7" s="239"/>
      <c r="D7" s="240"/>
      <c r="E7" s="241"/>
      <c r="F7" s="233" t="s">
        <v>239</v>
      </c>
      <c r="G7" s="233" t="s">
        <v>226</v>
      </c>
      <c r="H7" s="233" t="s">
        <v>240</v>
      </c>
      <c r="I7" s="233" t="s">
        <v>241</v>
      </c>
      <c r="J7" s="233" t="s">
        <v>242</v>
      </c>
    </row>
    <row r="8" spans="1:10" ht="12.75">
      <c r="A8" s="303" t="s">
        <v>22</v>
      </c>
      <c r="B8" s="292"/>
      <c r="C8" s="292"/>
      <c r="D8" s="292"/>
      <c r="E8" s="304"/>
      <c r="F8" s="284">
        <f>F9+F10</f>
        <v>690913.93</v>
      </c>
      <c r="G8" s="284">
        <f>G9+G10</f>
        <v>690436</v>
      </c>
      <c r="H8" s="284">
        <f>H9</f>
        <v>705246.99</v>
      </c>
      <c r="I8" s="284">
        <f>I9+I10</f>
        <v>705246.99</v>
      </c>
      <c r="J8" s="284">
        <f>J9+J10</f>
        <v>705246.99</v>
      </c>
    </row>
    <row r="9" spans="1:10" ht="12.75">
      <c r="A9" s="305" t="s">
        <v>243</v>
      </c>
      <c r="B9" s="306"/>
      <c r="C9" s="306"/>
      <c r="D9" s="306"/>
      <c r="E9" s="290"/>
      <c r="F9" s="285">
        <v>690274.41</v>
      </c>
      <c r="G9" s="285">
        <v>689905.11</v>
      </c>
      <c r="H9" s="285">
        <v>705246.99</v>
      </c>
      <c r="I9" s="285">
        <v>705246.99</v>
      </c>
      <c r="J9" s="285">
        <f>I9</f>
        <v>705246.99</v>
      </c>
    </row>
    <row r="10" spans="1:10" ht="12.75">
      <c r="A10" s="307" t="s">
        <v>244</v>
      </c>
      <c r="B10" s="290"/>
      <c r="C10" s="290"/>
      <c r="D10" s="290"/>
      <c r="E10" s="290"/>
      <c r="F10" s="285">
        <v>639.52</v>
      </c>
      <c r="G10" s="285">
        <v>530.89</v>
      </c>
      <c r="H10" s="285">
        <v>0</v>
      </c>
      <c r="I10" s="285">
        <v>0</v>
      </c>
      <c r="J10" s="285">
        <v>0</v>
      </c>
    </row>
    <row r="11" spans="1:10" ht="12.75">
      <c r="A11" s="244" t="s">
        <v>23</v>
      </c>
      <c r="B11" s="245"/>
      <c r="C11" s="245"/>
      <c r="D11" s="245"/>
      <c r="E11" s="245"/>
      <c r="F11" s="284">
        <f>F12+F13</f>
        <v>704032.57</v>
      </c>
      <c r="G11" s="284">
        <f>G12+G13</f>
        <v>693090.4500000001</v>
      </c>
      <c r="H11" s="284">
        <f>H12+H13</f>
        <v>706246.99</v>
      </c>
      <c r="I11" s="284">
        <f>I12+I13</f>
        <v>705246.99</v>
      </c>
      <c r="J11" s="284">
        <f>J12+J13</f>
        <v>705246.99</v>
      </c>
    </row>
    <row r="12" spans="1:10" ht="12.75">
      <c r="A12" s="308" t="s">
        <v>245</v>
      </c>
      <c r="B12" s="306"/>
      <c r="C12" s="306"/>
      <c r="D12" s="306"/>
      <c r="E12" s="306"/>
      <c r="F12" s="285">
        <v>691897.32</v>
      </c>
      <c r="G12" s="285">
        <v>692559.56</v>
      </c>
      <c r="H12" s="285">
        <v>702246.99</v>
      </c>
      <c r="I12" s="285">
        <v>705246.99</v>
      </c>
      <c r="J12" s="286">
        <f>I12</f>
        <v>705246.99</v>
      </c>
    </row>
    <row r="13" spans="1:10" ht="12.75">
      <c r="A13" s="289" t="s">
        <v>246</v>
      </c>
      <c r="B13" s="290"/>
      <c r="C13" s="290"/>
      <c r="D13" s="290"/>
      <c r="E13" s="290"/>
      <c r="F13" s="287">
        <v>12135.25</v>
      </c>
      <c r="G13" s="287">
        <v>530.89</v>
      </c>
      <c r="H13" s="287">
        <v>4000</v>
      </c>
      <c r="I13" s="287">
        <v>0</v>
      </c>
      <c r="J13" s="286">
        <v>0</v>
      </c>
    </row>
    <row r="14" spans="1:10" ht="12.75">
      <c r="A14" s="291" t="s">
        <v>1</v>
      </c>
      <c r="B14" s="292"/>
      <c r="C14" s="292"/>
      <c r="D14" s="292"/>
      <c r="E14" s="292"/>
      <c r="F14" s="284">
        <f>F8-F11</f>
        <v>-13118.639999999898</v>
      </c>
      <c r="G14" s="284">
        <f>G8-G11</f>
        <v>-2654.45000000007</v>
      </c>
      <c r="H14" s="284">
        <f>H8-H11</f>
        <v>-1000</v>
      </c>
      <c r="I14" s="284">
        <v>0</v>
      </c>
      <c r="J14" s="284">
        <v>0</v>
      </c>
    </row>
    <row r="15" spans="1:10" ht="18">
      <c r="A15" s="248"/>
      <c r="B15" s="249"/>
      <c r="C15" s="249"/>
      <c r="D15" s="249"/>
      <c r="E15" s="249"/>
      <c r="F15" s="249"/>
      <c r="G15" s="249"/>
      <c r="H15" s="250"/>
      <c r="I15" s="250"/>
      <c r="J15" s="250"/>
    </row>
    <row r="16" spans="1:10" ht="15.75">
      <c r="A16" s="293" t="s">
        <v>74</v>
      </c>
      <c r="B16" s="294"/>
      <c r="C16" s="294"/>
      <c r="D16" s="294"/>
      <c r="E16" s="294"/>
      <c r="F16" s="294"/>
      <c r="G16" s="294"/>
      <c r="H16" s="294"/>
      <c r="I16" s="294"/>
      <c r="J16" s="294"/>
    </row>
    <row r="17" spans="1:10" ht="18">
      <c r="A17" s="248"/>
      <c r="B17" s="249"/>
      <c r="C17" s="249"/>
      <c r="D17" s="249"/>
      <c r="E17" s="249"/>
      <c r="F17" s="249"/>
      <c r="G17" s="249"/>
      <c r="H17" s="250"/>
      <c r="I17" s="250"/>
      <c r="J17" s="250"/>
    </row>
    <row r="18" spans="1:10" ht="25.5">
      <c r="A18" s="252"/>
      <c r="B18" s="253"/>
      <c r="C18" s="253"/>
      <c r="D18" s="254"/>
      <c r="E18" s="255"/>
      <c r="F18" s="256" t="s">
        <v>239</v>
      </c>
      <c r="G18" s="256" t="s">
        <v>226</v>
      </c>
      <c r="H18" s="256" t="s">
        <v>240</v>
      </c>
      <c r="I18" s="256" t="s">
        <v>241</v>
      </c>
      <c r="J18" s="256" t="s">
        <v>242</v>
      </c>
    </row>
    <row r="19" spans="1:10" ht="12.75">
      <c r="A19" s="289" t="s">
        <v>247</v>
      </c>
      <c r="B19" s="290"/>
      <c r="C19" s="290"/>
      <c r="D19" s="290"/>
      <c r="E19" s="290"/>
      <c r="F19" s="247"/>
      <c r="G19" s="247"/>
      <c r="H19" s="247"/>
      <c r="I19" s="247"/>
      <c r="J19" s="246"/>
    </row>
    <row r="20" spans="1:10" ht="12.75">
      <c r="A20" s="289" t="s">
        <v>248</v>
      </c>
      <c r="B20" s="290"/>
      <c r="C20" s="290"/>
      <c r="D20" s="290"/>
      <c r="E20" s="290"/>
      <c r="F20" s="247"/>
      <c r="G20" s="247"/>
      <c r="H20" s="247"/>
      <c r="I20" s="247"/>
      <c r="J20" s="246"/>
    </row>
    <row r="21" spans="1:10" ht="12.75">
      <c r="A21" s="291" t="s">
        <v>2</v>
      </c>
      <c r="B21" s="292"/>
      <c r="C21" s="292"/>
      <c r="D21" s="292"/>
      <c r="E21" s="292"/>
      <c r="F21" s="243">
        <v>0</v>
      </c>
      <c r="G21" s="243">
        <v>0</v>
      </c>
      <c r="H21" s="243">
        <v>0</v>
      </c>
      <c r="I21" s="243">
        <v>0</v>
      </c>
      <c r="J21" s="243">
        <v>0</v>
      </c>
    </row>
    <row r="22" spans="1:10" ht="12.75">
      <c r="A22" s="291" t="s">
        <v>3</v>
      </c>
      <c r="B22" s="292"/>
      <c r="C22" s="292"/>
      <c r="D22" s="292"/>
      <c r="E22" s="292"/>
      <c r="F22" s="243">
        <v>0</v>
      </c>
      <c r="G22" s="243">
        <v>0</v>
      </c>
      <c r="H22" s="243">
        <v>0</v>
      </c>
      <c r="I22" s="243">
        <v>0</v>
      </c>
      <c r="J22" s="243">
        <v>0</v>
      </c>
    </row>
    <row r="23" spans="1:10" ht="18">
      <c r="A23" s="257"/>
      <c r="B23" s="249"/>
      <c r="C23" s="249"/>
      <c r="D23" s="249"/>
      <c r="E23" s="249"/>
      <c r="F23" s="249"/>
      <c r="G23" s="249"/>
      <c r="H23" s="250"/>
      <c r="I23" s="250"/>
      <c r="J23" s="250"/>
    </row>
    <row r="24" spans="1:10" ht="15.75">
      <c r="A24" s="293" t="s">
        <v>249</v>
      </c>
      <c r="B24" s="294"/>
      <c r="C24" s="294"/>
      <c r="D24" s="294"/>
      <c r="E24" s="294"/>
      <c r="F24" s="294"/>
      <c r="G24" s="294"/>
      <c r="H24" s="294"/>
      <c r="I24" s="294"/>
      <c r="J24" s="294"/>
    </row>
    <row r="25" spans="1:10" ht="15.75">
      <c r="A25" s="251"/>
      <c r="B25" s="258"/>
      <c r="C25" s="258"/>
      <c r="D25" s="258"/>
      <c r="E25" s="258"/>
      <c r="F25" s="258"/>
      <c r="G25" s="258"/>
      <c r="H25" s="258"/>
      <c r="I25" s="258"/>
      <c r="J25" s="258"/>
    </row>
    <row r="26" spans="1:10" ht="25.5">
      <c r="A26" s="252"/>
      <c r="B26" s="253"/>
      <c r="C26" s="253"/>
      <c r="D26" s="254"/>
      <c r="E26" s="255"/>
      <c r="F26" s="256" t="s">
        <v>239</v>
      </c>
      <c r="G26" s="256" t="s">
        <v>226</v>
      </c>
      <c r="H26" s="256" t="s">
        <v>240</v>
      </c>
      <c r="I26" s="256" t="s">
        <v>241</v>
      </c>
      <c r="J26" s="256" t="s">
        <v>242</v>
      </c>
    </row>
    <row r="27" spans="1:10" ht="12.75">
      <c r="A27" s="295" t="s">
        <v>250</v>
      </c>
      <c r="B27" s="298"/>
      <c r="C27" s="298"/>
      <c r="D27" s="298"/>
      <c r="E27" s="299"/>
      <c r="F27" s="259">
        <v>0</v>
      </c>
      <c r="G27" s="259">
        <v>0</v>
      </c>
      <c r="H27" s="288">
        <v>1000</v>
      </c>
      <c r="I27" s="259">
        <v>0</v>
      </c>
      <c r="J27" s="260">
        <v>0</v>
      </c>
    </row>
    <row r="28" spans="1:10" ht="12.75">
      <c r="A28" s="291" t="s">
        <v>251</v>
      </c>
      <c r="B28" s="292"/>
      <c r="C28" s="292"/>
      <c r="D28" s="292"/>
      <c r="E28" s="292"/>
      <c r="F28" s="261">
        <v>0</v>
      </c>
      <c r="G28" s="261">
        <v>0</v>
      </c>
      <c r="H28" s="261">
        <v>0</v>
      </c>
      <c r="I28" s="261">
        <v>0</v>
      </c>
      <c r="J28" s="262">
        <v>0</v>
      </c>
    </row>
    <row r="29" spans="1:10" ht="12.75">
      <c r="A29" s="303" t="s">
        <v>252</v>
      </c>
      <c r="B29" s="311"/>
      <c r="C29" s="311"/>
      <c r="D29" s="311"/>
      <c r="E29" s="312"/>
      <c r="F29" s="261">
        <v>0</v>
      </c>
      <c r="G29" s="261">
        <v>0</v>
      </c>
      <c r="H29" s="261">
        <v>0</v>
      </c>
      <c r="I29" s="261">
        <v>0</v>
      </c>
      <c r="J29" s="262">
        <v>0</v>
      </c>
    </row>
    <row r="30" spans="1:10" ht="15.75">
      <c r="A30" s="263"/>
      <c r="B30" s="264"/>
      <c r="C30" s="264"/>
      <c r="D30" s="264"/>
      <c r="E30" s="264"/>
      <c r="F30" s="264"/>
      <c r="G30" s="264"/>
      <c r="H30" s="264"/>
      <c r="I30" s="264"/>
      <c r="J30" s="264"/>
    </row>
    <row r="31" spans="1:10" ht="15.75">
      <c r="A31" s="313" t="s">
        <v>253</v>
      </c>
      <c r="B31" s="313"/>
      <c r="C31" s="313"/>
      <c r="D31" s="313"/>
      <c r="E31" s="313"/>
      <c r="F31" s="313"/>
      <c r="G31" s="313"/>
      <c r="H31" s="313"/>
      <c r="I31" s="313"/>
      <c r="J31" s="313"/>
    </row>
    <row r="32" spans="1:10" ht="18">
      <c r="A32" s="265"/>
      <c r="B32" s="266"/>
      <c r="C32" s="266"/>
      <c r="D32" s="266"/>
      <c r="E32" s="266"/>
      <c r="F32" s="266"/>
      <c r="G32" s="266"/>
      <c r="H32" s="267"/>
      <c r="I32" s="267"/>
      <c r="J32" s="267"/>
    </row>
    <row r="33" spans="1:10" ht="25.5">
      <c r="A33" s="268"/>
      <c r="B33" s="269"/>
      <c r="C33" s="269"/>
      <c r="D33" s="270"/>
      <c r="E33" s="271"/>
      <c r="F33" s="272" t="s">
        <v>239</v>
      </c>
      <c r="G33" s="272" t="s">
        <v>226</v>
      </c>
      <c r="H33" s="272" t="s">
        <v>240</v>
      </c>
      <c r="I33" s="272" t="s">
        <v>241</v>
      </c>
      <c r="J33" s="272" t="s">
        <v>242</v>
      </c>
    </row>
    <row r="34" spans="1:10" ht="12.75">
      <c r="A34" s="295" t="s">
        <v>250</v>
      </c>
      <c r="B34" s="298"/>
      <c r="C34" s="298"/>
      <c r="D34" s="298"/>
      <c r="E34" s="299"/>
      <c r="F34" s="259">
        <v>0</v>
      </c>
      <c r="G34" s="259">
        <v>0</v>
      </c>
      <c r="H34" s="259">
        <v>0</v>
      </c>
      <c r="I34" s="259">
        <v>0</v>
      </c>
      <c r="J34" s="260">
        <v>0</v>
      </c>
    </row>
    <row r="35" spans="1:10" ht="12.75">
      <c r="A35" s="295" t="s">
        <v>254</v>
      </c>
      <c r="B35" s="298"/>
      <c r="C35" s="298"/>
      <c r="D35" s="298"/>
      <c r="E35" s="299"/>
      <c r="F35" s="259">
        <v>0</v>
      </c>
      <c r="G35" s="259">
        <v>0</v>
      </c>
      <c r="H35" s="259">
        <v>0</v>
      </c>
      <c r="I35" s="259">
        <v>0</v>
      </c>
      <c r="J35" s="260">
        <v>0</v>
      </c>
    </row>
    <row r="36" spans="1:10" ht="15">
      <c r="A36" s="295" t="s">
        <v>255</v>
      </c>
      <c r="B36" s="296"/>
      <c r="C36" s="296"/>
      <c r="D36" s="296"/>
      <c r="E36" s="297"/>
      <c r="F36" s="259">
        <v>0</v>
      </c>
      <c r="G36" s="259">
        <v>0</v>
      </c>
      <c r="H36" s="259">
        <v>0</v>
      </c>
      <c r="I36" s="259">
        <v>0</v>
      </c>
      <c r="J36" s="260">
        <v>0</v>
      </c>
    </row>
    <row r="37" spans="1:10" ht="12.75">
      <c r="A37" s="291" t="s">
        <v>251</v>
      </c>
      <c r="B37" s="292"/>
      <c r="C37" s="292"/>
      <c r="D37" s="292"/>
      <c r="E37" s="292"/>
      <c r="F37" s="273">
        <v>0</v>
      </c>
      <c r="G37" s="273">
        <v>0</v>
      </c>
      <c r="H37" s="273">
        <v>0</v>
      </c>
      <c r="I37" s="273">
        <v>0</v>
      </c>
      <c r="J37" s="274">
        <v>0</v>
      </c>
    </row>
    <row r="38" spans="1:10" ht="15">
      <c r="A38" s="275"/>
      <c r="B38" s="275"/>
      <c r="C38" s="275"/>
      <c r="D38" s="275"/>
      <c r="E38" s="275"/>
      <c r="F38" s="275"/>
      <c r="G38" s="275"/>
      <c r="H38" s="275"/>
      <c r="I38" s="275"/>
      <c r="J38" s="275"/>
    </row>
    <row r="39" spans="1:10" ht="12.75">
      <c r="A39" s="309" t="s">
        <v>256</v>
      </c>
      <c r="B39" s="310"/>
      <c r="C39" s="310"/>
      <c r="D39" s="310"/>
      <c r="E39" s="310"/>
      <c r="F39" s="310"/>
      <c r="G39" s="310"/>
      <c r="H39" s="310"/>
      <c r="I39" s="310"/>
      <c r="J39" s="310"/>
    </row>
    <row r="40" spans="1:10" ht="15">
      <c r="A40" s="275"/>
      <c r="B40" s="275"/>
      <c r="C40" s="275"/>
      <c r="D40" s="275"/>
      <c r="E40" s="275"/>
      <c r="F40" s="275"/>
      <c r="G40" s="275"/>
      <c r="H40" s="275"/>
      <c r="I40" s="275"/>
      <c r="J40" s="275"/>
    </row>
    <row r="41" spans="1:10" ht="12.75">
      <c r="A41" s="276"/>
      <c r="B41" s="276"/>
      <c r="C41" s="276"/>
      <c r="D41" s="276"/>
      <c r="E41" s="276"/>
      <c r="F41" s="276"/>
      <c r="G41" s="276"/>
      <c r="H41" s="276"/>
      <c r="I41" s="276"/>
      <c r="J41" s="276"/>
    </row>
    <row r="42" spans="1:10" ht="12.75">
      <c r="A42" s="276"/>
      <c r="B42" s="276"/>
      <c r="C42" s="276"/>
      <c r="D42" s="276"/>
      <c r="E42" s="276"/>
      <c r="F42" s="276"/>
      <c r="G42" s="276"/>
      <c r="H42" s="276"/>
      <c r="I42" s="276"/>
      <c r="J42" s="276"/>
    </row>
    <row r="43" spans="1:10" ht="12.75">
      <c r="A43" s="276"/>
      <c r="B43" s="276"/>
      <c r="C43" s="276"/>
      <c r="D43" s="276"/>
      <c r="E43" s="276"/>
      <c r="F43" s="276"/>
      <c r="G43" s="276"/>
      <c r="H43" s="276"/>
      <c r="I43" s="276"/>
      <c r="J43" s="276"/>
    </row>
    <row r="44" spans="1:10" ht="12.75">
      <c r="A44" s="276"/>
      <c r="B44" s="276"/>
      <c r="C44" s="276"/>
      <c r="D44" s="276"/>
      <c r="E44" s="276"/>
      <c r="F44" s="276"/>
      <c r="G44" s="276"/>
      <c r="H44" s="276"/>
      <c r="I44" s="276"/>
      <c r="J44" s="276"/>
    </row>
  </sheetData>
  <sheetProtection/>
  <mergeCells count="24">
    <mergeCell ref="A12:E12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1:J1"/>
    <mergeCell ref="A3:J3"/>
    <mergeCell ref="A5:J5"/>
    <mergeCell ref="A8:E8"/>
    <mergeCell ref="A9:E9"/>
    <mergeCell ref="A10:E10"/>
    <mergeCell ref="A13:E13"/>
    <mergeCell ref="A14:E14"/>
    <mergeCell ref="A16:J16"/>
    <mergeCell ref="A19:E19"/>
    <mergeCell ref="A36:E36"/>
    <mergeCell ref="A37:E37"/>
    <mergeCell ref="A20:E20"/>
    <mergeCell ref="A35:E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25">
      <selection activeCell="E50" sqref="E50"/>
    </sheetView>
  </sheetViews>
  <sheetFormatPr defaultColWidth="9.140625" defaultRowHeight="12.75"/>
  <cols>
    <col min="1" max="1" width="7.57421875" style="0" customWidth="1"/>
    <col min="2" max="2" width="8.57421875" style="0" customWidth="1"/>
    <col min="3" max="3" width="7.00390625" style="0" customWidth="1"/>
    <col min="4" max="4" width="26.00390625" style="0" customWidth="1"/>
    <col min="5" max="9" width="22.7109375" style="0" customWidth="1"/>
    <col min="13" max="14" width="11.28125" style="0" bestFit="1" customWidth="1"/>
  </cols>
  <sheetData>
    <row r="1" spans="1:9" ht="34.5" customHeight="1">
      <c r="A1" s="314" t="s">
        <v>224</v>
      </c>
      <c r="B1" s="314"/>
      <c r="C1" s="314"/>
      <c r="D1" s="314"/>
      <c r="E1" s="314"/>
      <c r="F1" s="314"/>
      <c r="G1" s="314"/>
      <c r="H1" s="314"/>
      <c r="I1" s="314"/>
    </row>
    <row r="2" spans="1:9" ht="18" customHeight="1">
      <c r="A2" s="32"/>
      <c r="B2" s="32"/>
      <c r="C2" s="319" t="s">
        <v>214</v>
      </c>
      <c r="D2" s="319"/>
      <c r="E2" s="319"/>
      <c r="F2" s="319"/>
      <c r="G2" s="319"/>
      <c r="H2" s="319"/>
      <c r="I2" s="319"/>
    </row>
    <row r="3" spans="1:9" ht="25.5" customHeight="1">
      <c r="A3" s="314" t="s">
        <v>76</v>
      </c>
      <c r="B3" s="314"/>
      <c r="C3" s="314"/>
      <c r="D3" s="314"/>
      <c r="E3" s="314"/>
      <c r="F3" s="314"/>
      <c r="G3" s="314"/>
      <c r="H3" s="315"/>
      <c r="I3" s="315"/>
    </row>
    <row r="4" spans="1:9" ht="13.5" customHeight="1">
      <c r="A4" s="32"/>
      <c r="B4" s="32"/>
      <c r="C4" s="32"/>
      <c r="D4" s="32"/>
      <c r="E4" s="32"/>
      <c r="F4" s="32"/>
      <c r="G4" s="32"/>
      <c r="H4" s="3"/>
      <c r="I4" s="3"/>
    </row>
    <row r="5" spans="1:9" ht="15.75">
      <c r="A5" s="314" t="s">
        <v>77</v>
      </c>
      <c r="B5" s="316"/>
      <c r="C5" s="316"/>
      <c r="D5" s="316"/>
      <c r="E5" s="316"/>
      <c r="F5" s="316"/>
      <c r="G5" s="316"/>
      <c r="H5" s="316"/>
      <c r="I5" s="316"/>
    </row>
    <row r="6" spans="1:9" ht="18">
      <c r="A6" s="32"/>
      <c r="B6" s="32"/>
      <c r="C6" s="32"/>
      <c r="D6" s="32"/>
      <c r="E6" s="32"/>
      <c r="F6" s="32"/>
      <c r="G6" s="32"/>
      <c r="H6" s="3"/>
      <c r="I6" s="3"/>
    </row>
    <row r="7" spans="1:9" ht="15.75">
      <c r="A7" s="314" t="s">
        <v>0</v>
      </c>
      <c r="B7" s="317"/>
      <c r="C7" s="317"/>
      <c r="D7" s="317"/>
      <c r="E7" s="317"/>
      <c r="F7" s="317"/>
      <c r="G7" s="317"/>
      <c r="H7" s="317"/>
      <c r="I7" s="317"/>
    </row>
    <row r="8" spans="1:9" ht="18">
      <c r="A8" s="32"/>
      <c r="B8" s="32"/>
      <c r="C8" s="32"/>
      <c r="D8" s="32"/>
      <c r="E8" s="32"/>
      <c r="F8" s="32"/>
      <c r="G8" s="32"/>
      <c r="H8" s="3"/>
      <c r="I8" s="3"/>
    </row>
    <row r="9" spans="1:9" ht="25.5">
      <c r="A9" s="34" t="s">
        <v>78</v>
      </c>
      <c r="B9" s="35" t="s">
        <v>79</v>
      </c>
      <c r="C9" s="35" t="s">
        <v>80</v>
      </c>
      <c r="D9" s="35" t="s">
        <v>81</v>
      </c>
      <c r="E9" s="35" t="s">
        <v>225</v>
      </c>
      <c r="F9" s="34" t="s">
        <v>226</v>
      </c>
      <c r="G9" s="34" t="s">
        <v>227</v>
      </c>
      <c r="H9" s="34" t="s">
        <v>84</v>
      </c>
      <c r="I9" s="34" t="s">
        <v>228</v>
      </c>
    </row>
    <row r="10" spans="1:9" ht="30.75" customHeight="1">
      <c r="A10" s="217">
        <v>6</v>
      </c>
      <c r="B10" s="217"/>
      <c r="C10" s="217"/>
      <c r="D10" s="217" t="s">
        <v>85</v>
      </c>
      <c r="E10" s="216">
        <f>E11+E13+E15+E18+E21</f>
        <v>690274.4099999999</v>
      </c>
      <c r="F10" s="216">
        <f>F11+F15+F21</f>
        <v>689905.11</v>
      </c>
      <c r="G10" s="216">
        <f>G11+G15+G18+G21</f>
        <v>705246.99</v>
      </c>
      <c r="H10" s="216">
        <f>H11+H13+H15+H18+H21</f>
        <v>705246.99</v>
      </c>
      <c r="I10" s="216">
        <f>I11+I15+I18+I21</f>
        <v>705246.99</v>
      </c>
    </row>
    <row r="11" spans="1:9" ht="39.75" customHeight="1">
      <c r="A11" s="222"/>
      <c r="B11" s="223">
        <v>63</v>
      </c>
      <c r="C11" s="223"/>
      <c r="D11" s="223" t="s">
        <v>86</v>
      </c>
      <c r="E11" s="224">
        <f>E12</f>
        <v>588281.14</v>
      </c>
      <c r="F11" s="224">
        <f>F12</f>
        <v>609051.69</v>
      </c>
      <c r="G11" s="224">
        <f>G12</f>
        <v>643070</v>
      </c>
      <c r="H11" s="224">
        <f>H12</f>
        <v>643070</v>
      </c>
      <c r="I11" s="224">
        <f>I12</f>
        <v>643070</v>
      </c>
    </row>
    <row r="12" spans="1:9" ht="12.75">
      <c r="A12" s="40"/>
      <c r="B12" s="40"/>
      <c r="C12" s="41" t="s">
        <v>106</v>
      </c>
      <c r="D12" s="41" t="s">
        <v>107</v>
      </c>
      <c r="E12" s="51">
        <v>588281.14</v>
      </c>
      <c r="F12" s="51">
        <v>609051.69</v>
      </c>
      <c r="G12" s="51">
        <v>643070</v>
      </c>
      <c r="H12" s="51">
        <f>G12</f>
        <v>643070</v>
      </c>
      <c r="I12" s="51">
        <f>H12</f>
        <v>643070</v>
      </c>
    </row>
    <row r="13" spans="1:9" ht="12.75">
      <c r="A13" s="225"/>
      <c r="B13" s="225">
        <v>64</v>
      </c>
      <c r="C13" s="226"/>
      <c r="D13" s="225" t="s">
        <v>102</v>
      </c>
      <c r="E13" s="224">
        <f>E14</f>
        <v>0.08</v>
      </c>
      <c r="F13" s="224">
        <v>0</v>
      </c>
      <c r="G13" s="224">
        <f>G14</f>
        <v>0</v>
      </c>
      <c r="H13" s="224">
        <v>0</v>
      </c>
      <c r="I13" s="224">
        <v>0</v>
      </c>
    </row>
    <row r="14" spans="1:9" ht="12.75">
      <c r="A14" s="40"/>
      <c r="B14" s="40"/>
      <c r="C14" s="41" t="s">
        <v>108</v>
      </c>
      <c r="D14" s="41" t="s">
        <v>101</v>
      </c>
      <c r="E14" s="51">
        <v>0.08</v>
      </c>
      <c r="F14" s="51">
        <v>0</v>
      </c>
      <c r="G14" s="51">
        <v>0</v>
      </c>
      <c r="H14" s="51">
        <v>0</v>
      </c>
      <c r="I14" s="51">
        <v>0</v>
      </c>
    </row>
    <row r="15" spans="1:9" ht="51">
      <c r="A15" s="225"/>
      <c r="B15" s="225">
        <v>65</v>
      </c>
      <c r="C15" s="226"/>
      <c r="D15" s="227" t="s">
        <v>103</v>
      </c>
      <c r="E15" s="224">
        <f>E16+E17</f>
        <v>25106.5</v>
      </c>
      <c r="F15" s="224">
        <f>F16+F17</f>
        <v>21965.63</v>
      </c>
      <c r="G15" s="224">
        <f>G16+G17</f>
        <v>7013.27</v>
      </c>
      <c r="H15" s="224">
        <f>H16+H17</f>
        <v>7013.27</v>
      </c>
      <c r="I15" s="224">
        <f>I16+I17</f>
        <v>7013.27</v>
      </c>
    </row>
    <row r="16" spans="1:9" ht="12.75">
      <c r="A16" s="40"/>
      <c r="B16" s="40"/>
      <c r="C16" s="41" t="s">
        <v>109</v>
      </c>
      <c r="D16" s="41" t="s">
        <v>110</v>
      </c>
      <c r="E16" s="51">
        <v>25106.5</v>
      </c>
      <c r="F16" s="51">
        <v>21965.63</v>
      </c>
      <c r="G16" s="51">
        <v>7013.27</v>
      </c>
      <c r="H16" s="51">
        <f>G16</f>
        <v>7013.27</v>
      </c>
      <c r="I16" s="51">
        <f>H16</f>
        <v>7013.27</v>
      </c>
    </row>
    <row r="17" spans="1:9" ht="12.75">
      <c r="A17" s="40"/>
      <c r="B17" s="40"/>
      <c r="C17" s="41" t="s">
        <v>106</v>
      </c>
      <c r="D17" s="41" t="s">
        <v>107</v>
      </c>
      <c r="E17" s="51">
        <v>0</v>
      </c>
      <c r="F17" s="51">
        <v>0</v>
      </c>
      <c r="G17" s="51">
        <v>0</v>
      </c>
      <c r="H17" s="51">
        <v>0</v>
      </c>
      <c r="I17" s="51">
        <f>'POSEBNI DIO'!G284</f>
        <v>0</v>
      </c>
    </row>
    <row r="18" spans="1:9" ht="42.75" customHeight="1">
      <c r="A18" s="225"/>
      <c r="B18" s="225">
        <v>66</v>
      </c>
      <c r="C18" s="226"/>
      <c r="D18" s="228" t="s">
        <v>104</v>
      </c>
      <c r="E18" s="224">
        <f>E19+E20</f>
        <v>225.63</v>
      </c>
      <c r="F18" s="224">
        <f>F19+F20</f>
        <v>0</v>
      </c>
      <c r="G18" s="224">
        <f>G19+G20</f>
        <v>132.72</v>
      </c>
      <c r="H18" s="224">
        <f>H19+H20</f>
        <v>132.72</v>
      </c>
      <c r="I18" s="224">
        <f>I19+I20</f>
        <v>132.72</v>
      </c>
    </row>
    <row r="19" spans="1:9" ht="12.75">
      <c r="A19" s="40"/>
      <c r="B19" s="40"/>
      <c r="C19" s="41" t="s">
        <v>108</v>
      </c>
      <c r="D19" s="41" t="s">
        <v>101</v>
      </c>
      <c r="E19" s="51">
        <v>0</v>
      </c>
      <c r="F19" s="51">
        <v>0</v>
      </c>
      <c r="G19" s="51">
        <v>0</v>
      </c>
      <c r="H19" s="51">
        <v>0</v>
      </c>
      <c r="I19" s="51">
        <f>I49+I63+I70</f>
        <v>0</v>
      </c>
    </row>
    <row r="20" spans="1:9" ht="12.75">
      <c r="A20" s="40"/>
      <c r="B20" s="42"/>
      <c r="C20" s="41" t="s">
        <v>111</v>
      </c>
      <c r="D20" s="41" t="s">
        <v>112</v>
      </c>
      <c r="E20" s="51">
        <v>225.63</v>
      </c>
      <c r="F20" s="51">
        <v>0</v>
      </c>
      <c r="G20" s="51">
        <v>132.72</v>
      </c>
      <c r="H20" s="51">
        <f>G20</f>
        <v>132.72</v>
      </c>
      <c r="I20" s="51">
        <f>H20:H21</f>
        <v>132.72</v>
      </c>
    </row>
    <row r="21" spans="1:9" ht="42.75" customHeight="1">
      <c r="A21" s="225"/>
      <c r="B21" s="225">
        <v>67</v>
      </c>
      <c r="C21" s="226"/>
      <c r="D21" s="223" t="s">
        <v>87</v>
      </c>
      <c r="E21" s="224">
        <f>SUM(E22:E25)</f>
        <v>76661.06</v>
      </c>
      <c r="F21" s="224">
        <f>F22+F23+F24</f>
        <v>58887.78999999999</v>
      </c>
      <c r="G21" s="224">
        <f>G22+G23+G24</f>
        <v>55031</v>
      </c>
      <c r="H21" s="224">
        <f>SUM(H22:H25)</f>
        <v>55031</v>
      </c>
      <c r="I21" s="224">
        <f>I22+I23+I24</f>
        <v>55031</v>
      </c>
    </row>
    <row r="22" spans="1:9" ht="16.5" customHeight="1">
      <c r="A22" s="40"/>
      <c r="B22" s="40"/>
      <c r="C22" s="41" t="s">
        <v>177</v>
      </c>
      <c r="D22" s="41" t="s">
        <v>90</v>
      </c>
      <c r="E22" s="51">
        <v>44554.39</v>
      </c>
      <c r="F22" s="51">
        <v>31895.02</v>
      </c>
      <c r="G22" s="51">
        <v>24243</v>
      </c>
      <c r="H22" s="51">
        <f>G22</f>
        <v>24243</v>
      </c>
      <c r="I22" s="51">
        <f>H22</f>
        <v>24243</v>
      </c>
    </row>
    <row r="23" spans="1:9" ht="16.5" customHeight="1">
      <c r="A23" s="40"/>
      <c r="B23" s="40"/>
      <c r="C23" s="41" t="s">
        <v>105</v>
      </c>
      <c r="D23" s="41" t="s">
        <v>178</v>
      </c>
      <c r="E23" s="51">
        <v>30464.33</v>
      </c>
      <c r="F23" s="51">
        <v>25463.1</v>
      </c>
      <c r="G23" s="51">
        <v>29788</v>
      </c>
      <c r="H23" s="51">
        <f>G23</f>
        <v>29788</v>
      </c>
      <c r="I23" s="51">
        <f>H23</f>
        <v>29788</v>
      </c>
    </row>
    <row r="24" spans="1:9" ht="16.5" customHeight="1">
      <c r="A24" s="40"/>
      <c r="B24" s="40"/>
      <c r="C24" s="41" t="s">
        <v>176</v>
      </c>
      <c r="D24" s="117" t="s">
        <v>180</v>
      </c>
      <c r="E24" s="51">
        <v>1642.34</v>
      </c>
      <c r="F24" s="51">
        <v>1529.67</v>
      </c>
      <c r="G24" s="51">
        <f>G65</f>
        <v>1000</v>
      </c>
      <c r="H24" s="51">
        <f>H65</f>
        <v>1000</v>
      </c>
      <c r="I24" s="51">
        <f>I65</f>
        <v>1000</v>
      </c>
    </row>
    <row r="25" spans="1:9" ht="16.5" customHeight="1">
      <c r="A25" s="40"/>
      <c r="B25" s="40"/>
      <c r="C25" s="41" t="s">
        <v>182</v>
      </c>
      <c r="D25" s="41" t="s">
        <v>181</v>
      </c>
      <c r="E25" s="51">
        <v>0</v>
      </c>
      <c r="F25" s="51">
        <v>0</v>
      </c>
      <c r="G25" s="51">
        <v>0</v>
      </c>
      <c r="H25" s="51">
        <f>G25</f>
        <v>0</v>
      </c>
      <c r="I25" s="51">
        <f>H25</f>
        <v>0</v>
      </c>
    </row>
    <row r="26" spans="1:9" ht="29.25" customHeight="1">
      <c r="A26" s="213">
        <v>7</v>
      </c>
      <c r="B26" s="214"/>
      <c r="C26" s="214"/>
      <c r="D26" s="215" t="s">
        <v>88</v>
      </c>
      <c r="E26" s="216">
        <f>E27</f>
        <v>639.52</v>
      </c>
      <c r="F26" s="216">
        <f aca="true" t="shared" si="0" ref="F26:I27">F27</f>
        <v>530.89</v>
      </c>
      <c r="G26" s="216">
        <f t="shared" si="0"/>
        <v>0</v>
      </c>
      <c r="H26" s="216">
        <f t="shared" si="0"/>
        <v>0</v>
      </c>
      <c r="I26" s="216">
        <f t="shared" si="0"/>
        <v>0</v>
      </c>
    </row>
    <row r="27" spans="1:9" ht="32.25" customHeight="1">
      <c r="A27" s="223"/>
      <c r="B27" s="223">
        <v>72</v>
      </c>
      <c r="C27" s="223"/>
      <c r="D27" s="229" t="s">
        <v>89</v>
      </c>
      <c r="E27" s="224">
        <f>E28</f>
        <v>639.52</v>
      </c>
      <c r="F27" s="224">
        <f>F28</f>
        <v>530.89</v>
      </c>
      <c r="G27" s="224">
        <f t="shared" si="0"/>
        <v>0</v>
      </c>
      <c r="H27" s="224">
        <f>G27</f>
        <v>0</v>
      </c>
      <c r="I27" s="224">
        <f>H27</f>
        <v>0</v>
      </c>
    </row>
    <row r="28" spans="1:9" ht="25.5" customHeight="1">
      <c r="A28" s="39"/>
      <c r="B28" s="39"/>
      <c r="C28" s="41" t="s">
        <v>213</v>
      </c>
      <c r="D28" s="149" t="s">
        <v>204</v>
      </c>
      <c r="E28" s="51">
        <v>639.52</v>
      </c>
      <c r="F28" s="141">
        <v>530.89</v>
      </c>
      <c r="G28" s="141">
        <v>0</v>
      </c>
      <c r="H28" s="38">
        <v>0</v>
      </c>
      <c r="I28" s="48">
        <v>0</v>
      </c>
    </row>
    <row r="29" spans="1:9" ht="21.75" customHeight="1">
      <c r="A29" s="217">
        <v>9</v>
      </c>
      <c r="B29" s="217"/>
      <c r="C29" s="217"/>
      <c r="D29" s="217" t="s">
        <v>183</v>
      </c>
      <c r="E29" s="218">
        <f>E30</f>
        <v>0</v>
      </c>
      <c r="F29" s="218">
        <f>F30</f>
        <v>2654.46</v>
      </c>
      <c r="G29" s="218">
        <f>G30</f>
        <v>1000</v>
      </c>
      <c r="H29" s="218">
        <f>H30</f>
        <v>0</v>
      </c>
      <c r="I29" s="218">
        <f>I30</f>
        <v>0</v>
      </c>
    </row>
    <row r="30" spans="1:9" ht="21.75" customHeight="1">
      <c r="A30" s="223"/>
      <c r="B30" s="223">
        <v>92</v>
      </c>
      <c r="C30" s="226"/>
      <c r="D30" s="225" t="s">
        <v>184</v>
      </c>
      <c r="E30" s="230">
        <v>0</v>
      </c>
      <c r="F30" s="230">
        <v>2654.46</v>
      </c>
      <c r="G30" s="230">
        <f>G31</f>
        <v>1000</v>
      </c>
      <c r="H30" s="230">
        <f>H31</f>
        <v>0</v>
      </c>
      <c r="I30" s="230">
        <f>I31</f>
        <v>0</v>
      </c>
    </row>
    <row r="31" spans="1:9" ht="21.75" customHeight="1">
      <c r="A31" s="39"/>
      <c r="B31" s="39"/>
      <c r="C31" s="41" t="s">
        <v>106</v>
      </c>
      <c r="D31" s="160" t="s">
        <v>107</v>
      </c>
      <c r="E31" s="116">
        <v>0</v>
      </c>
      <c r="F31" s="38">
        <v>0</v>
      </c>
      <c r="G31" s="38">
        <v>1000</v>
      </c>
      <c r="H31" s="38">
        <v>0</v>
      </c>
      <c r="I31" s="48">
        <v>0</v>
      </c>
    </row>
    <row r="32" spans="1:9" ht="27" customHeight="1">
      <c r="A32" s="39"/>
      <c r="B32" s="39"/>
      <c r="C32" s="148" t="s">
        <v>109</v>
      </c>
      <c r="D32" s="43" t="s">
        <v>185</v>
      </c>
      <c r="E32" s="116">
        <v>0</v>
      </c>
      <c r="F32" s="141">
        <v>2654.46</v>
      </c>
      <c r="G32" s="141">
        <v>0</v>
      </c>
      <c r="H32" s="38">
        <v>0</v>
      </c>
      <c r="I32" s="48">
        <v>0</v>
      </c>
    </row>
    <row r="33" spans="1:9" ht="27" customHeight="1">
      <c r="A33" s="147"/>
      <c r="B33" s="147"/>
      <c r="C33" s="142">
        <v>44745</v>
      </c>
      <c r="D33" s="149" t="s">
        <v>215</v>
      </c>
      <c r="E33" s="159">
        <v>0</v>
      </c>
      <c r="F33" s="146">
        <v>0</v>
      </c>
      <c r="G33" s="146">
        <v>0</v>
      </c>
      <c r="H33" s="146">
        <v>0</v>
      </c>
      <c r="I33" s="150">
        <v>0</v>
      </c>
    </row>
    <row r="34" spans="1:9" ht="27" customHeight="1">
      <c r="A34" s="147"/>
      <c r="B34" s="147"/>
      <c r="C34" s="148" t="s">
        <v>213</v>
      </c>
      <c r="D34" s="149" t="s">
        <v>216</v>
      </c>
      <c r="E34" s="159">
        <v>0</v>
      </c>
      <c r="F34" s="146">
        <v>0</v>
      </c>
      <c r="G34" s="146">
        <v>0</v>
      </c>
      <c r="H34" s="146">
        <v>0</v>
      </c>
      <c r="I34" s="150">
        <v>0</v>
      </c>
    </row>
    <row r="35" spans="1:9" ht="21.75" customHeight="1">
      <c r="A35" s="39"/>
      <c r="B35" s="39"/>
      <c r="C35" s="41"/>
      <c r="D35" s="43" t="s">
        <v>112</v>
      </c>
      <c r="E35" s="116">
        <v>0</v>
      </c>
      <c r="F35" s="38">
        <v>0</v>
      </c>
      <c r="G35" s="38">
        <v>0</v>
      </c>
      <c r="H35" s="38">
        <v>0</v>
      </c>
      <c r="I35" s="48">
        <v>0</v>
      </c>
    </row>
    <row r="36" spans="1:9" ht="33.75" customHeight="1">
      <c r="A36" s="318" t="s">
        <v>6</v>
      </c>
      <c r="B36" s="316"/>
      <c r="C36" s="316"/>
      <c r="D36" s="316"/>
      <c r="E36" s="316"/>
      <c r="F36" s="316"/>
      <c r="G36" s="316"/>
      <c r="H36" s="316"/>
      <c r="I36" s="316"/>
    </row>
    <row r="37" spans="1:9" ht="18">
      <c r="A37" s="32"/>
      <c r="B37" s="32"/>
      <c r="C37" s="32"/>
      <c r="D37" s="32"/>
      <c r="E37" s="32"/>
      <c r="F37" s="32"/>
      <c r="G37" s="32"/>
      <c r="H37" s="3"/>
      <c r="I37" s="3"/>
    </row>
    <row r="38" spans="1:9" ht="25.5">
      <c r="A38" s="34" t="s">
        <v>78</v>
      </c>
      <c r="B38" s="35" t="s">
        <v>79</v>
      </c>
      <c r="C38" s="35" t="s">
        <v>80</v>
      </c>
      <c r="D38" s="35" t="s">
        <v>91</v>
      </c>
      <c r="E38" s="35" t="s">
        <v>225</v>
      </c>
      <c r="F38" s="34" t="s">
        <v>226</v>
      </c>
      <c r="G38" s="34" t="s">
        <v>227</v>
      </c>
      <c r="H38" s="34" t="s">
        <v>84</v>
      </c>
      <c r="I38" s="34" t="s">
        <v>228</v>
      </c>
    </row>
    <row r="39" spans="1:9" ht="12.75">
      <c r="A39" s="222">
        <v>3</v>
      </c>
      <c r="B39" s="222"/>
      <c r="C39" s="222"/>
      <c r="D39" s="222" t="s">
        <v>92</v>
      </c>
      <c r="E39" s="282">
        <f>E40+E47+E55+E61</f>
        <v>691897.3200000001</v>
      </c>
      <c r="F39" s="282">
        <f>F40+F47+F55+F61</f>
        <v>692559.5599999999</v>
      </c>
      <c r="G39" s="282">
        <f>G40+G47+G55+G61</f>
        <v>702246.99</v>
      </c>
      <c r="H39" s="282">
        <f>H40+H47+H55+H61</f>
        <v>701246.99</v>
      </c>
      <c r="I39" s="282">
        <f>I40+I47+I55+I61</f>
        <v>701246.99</v>
      </c>
    </row>
    <row r="40" spans="1:9" ht="12.75">
      <c r="A40" s="217"/>
      <c r="B40" s="219">
        <v>31</v>
      </c>
      <c r="C40" s="219"/>
      <c r="D40" s="219" t="s">
        <v>7</v>
      </c>
      <c r="E40" s="277">
        <f>E41+E42+E44+E45+E43</f>
        <v>560333.88</v>
      </c>
      <c r="F40" s="277">
        <f>F41+F45</f>
        <v>577120.3099999999</v>
      </c>
      <c r="G40" s="277">
        <f>G41+G42+G44+G45+G43</f>
        <v>574680</v>
      </c>
      <c r="H40" s="277">
        <f>H41+H42+H44+H45+H43</f>
        <v>574680</v>
      </c>
      <c r="I40" s="277">
        <f>I41+I42+I43+I44+I45+I46</f>
        <v>574680</v>
      </c>
    </row>
    <row r="41" spans="1:9" ht="12.75">
      <c r="A41" s="40"/>
      <c r="B41" s="40"/>
      <c r="C41" s="41" t="s">
        <v>177</v>
      </c>
      <c r="D41" s="41" t="s">
        <v>90</v>
      </c>
      <c r="E41" s="51">
        <v>29031.43</v>
      </c>
      <c r="F41" s="51">
        <v>26665.74</v>
      </c>
      <c r="G41" s="51">
        <v>17810</v>
      </c>
      <c r="H41" s="51">
        <f aca="true" t="shared" si="1" ref="H41:I46">G41</f>
        <v>17810</v>
      </c>
      <c r="I41" s="51">
        <f t="shared" si="1"/>
        <v>17810</v>
      </c>
    </row>
    <row r="42" spans="1:9" ht="12.75">
      <c r="A42" s="40"/>
      <c r="B42" s="40"/>
      <c r="C42" s="41" t="s">
        <v>108</v>
      </c>
      <c r="D42" s="41" t="s">
        <v>101</v>
      </c>
      <c r="E42" s="51">
        <v>0</v>
      </c>
      <c r="F42" s="51">
        <v>0</v>
      </c>
      <c r="G42" s="51">
        <v>0</v>
      </c>
      <c r="H42" s="51">
        <f t="shared" si="1"/>
        <v>0</v>
      </c>
      <c r="I42" s="51">
        <f t="shared" si="1"/>
        <v>0</v>
      </c>
    </row>
    <row r="43" spans="1:9" ht="12.75">
      <c r="A43" s="40"/>
      <c r="B43" s="40"/>
      <c r="C43" s="41" t="s">
        <v>105</v>
      </c>
      <c r="D43" s="41" t="s">
        <v>178</v>
      </c>
      <c r="E43" s="51">
        <v>0</v>
      </c>
      <c r="F43" s="51">
        <v>0</v>
      </c>
      <c r="G43" s="51">
        <v>0</v>
      </c>
      <c r="H43" s="51">
        <f t="shared" si="1"/>
        <v>0</v>
      </c>
      <c r="I43" s="51">
        <f t="shared" si="1"/>
        <v>0</v>
      </c>
    </row>
    <row r="44" spans="1:9" ht="12.75">
      <c r="A44" s="40"/>
      <c r="B44" s="40"/>
      <c r="C44" s="41" t="s">
        <v>109</v>
      </c>
      <c r="D44" s="41" t="s">
        <v>110</v>
      </c>
      <c r="E44" s="51">
        <v>0</v>
      </c>
      <c r="F44" s="51">
        <v>0</v>
      </c>
      <c r="G44" s="51">
        <v>0</v>
      </c>
      <c r="H44" s="51">
        <f t="shared" si="1"/>
        <v>0</v>
      </c>
      <c r="I44" s="51">
        <f t="shared" si="1"/>
        <v>0</v>
      </c>
    </row>
    <row r="45" spans="1:9" ht="12.75">
      <c r="A45" s="40"/>
      <c r="B45" s="40"/>
      <c r="C45" s="41" t="s">
        <v>106</v>
      </c>
      <c r="D45" s="41" t="s">
        <v>107</v>
      </c>
      <c r="E45" s="51">
        <v>531302.45</v>
      </c>
      <c r="F45" s="51">
        <v>550454.57</v>
      </c>
      <c r="G45" s="51">
        <v>556870</v>
      </c>
      <c r="H45" s="51">
        <f t="shared" si="1"/>
        <v>556870</v>
      </c>
      <c r="I45" s="51">
        <f t="shared" si="1"/>
        <v>556870</v>
      </c>
    </row>
    <row r="46" spans="1:9" ht="12.75">
      <c r="A46" s="40"/>
      <c r="B46" s="40"/>
      <c r="C46" s="41" t="s">
        <v>182</v>
      </c>
      <c r="D46" s="41" t="s">
        <v>181</v>
      </c>
      <c r="E46" s="51">
        <v>0</v>
      </c>
      <c r="F46" s="51">
        <v>0</v>
      </c>
      <c r="G46" s="51">
        <v>0</v>
      </c>
      <c r="H46" s="51">
        <f t="shared" si="1"/>
        <v>0</v>
      </c>
      <c r="I46" s="51">
        <f t="shared" si="1"/>
        <v>0</v>
      </c>
    </row>
    <row r="47" spans="1:9" ht="12.75">
      <c r="A47" s="221"/>
      <c r="B47" s="221">
        <v>32</v>
      </c>
      <c r="C47" s="220"/>
      <c r="D47" s="221" t="s">
        <v>11</v>
      </c>
      <c r="E47" s="277">
        <f>SUM(E48:E54)</f>
        <v>116425.76000000001</v>
      </c>
      <c r="F47" s="277">
        <f>F48+F49+F50+F51+F52+F53+F54</f>
        <v>103159.03</v>
      </c>
      <c r="G47" s="277">
        <f>SUM(G48:G54)</f>
        <v>110766.99</v>
      </c>
      <c r="H47" s="277">
        <f>SUM(H48:H54)</f>
        <v>109766.99</v>
      </c>
      <c r="I47" s="277">
        <f aca="true" t="shared" si="2" ref="I47:I54">H47</f>
        <v>109766.99</v>
      </c>
    </row>
    <row r="48" spans="1:9" ht="12.75">
      <c r="A48" s="40"/>
      <c r="B48" s="40"/>
      <c r="C48" s="41">
        <v>11</v>
      </c>
      <c r="D48" s="41" t="s">
        <v>90</v>
      </c>
      <c r="E48" s="51">
        <v>5593.31</v>
      </c>
      <c r="F48" s="51">
        <v>5229.27</v>
      </c>
      <c r="G48" s="51">
        <v>6433</v>
      </c>
      <c r="H48" s="51">
        <v>6433</v>
      </c>
      <c r="I48" s="51">
        <f t="shared" si="2"/>
        <v>6433</v>
      </c>
    </row>
    <row r="49" spans="1:9" ht="12.75">
      <c r="A49" s="40"/>
      <c r="B49" s="40"/>
      <c r="C49" s="41" t="s">
        <v>108</v>
      </c>
      <c r="D49" s="148" t="s">
        <v>220</v>
      </c>
      <c r="E49" s="51">
        <v>12640.76</v>
      </c>
      <c r="F49" s="51">
        <v>2654.46</v>
      </c>
      <c r="G49" s="51">
        <v>1000</v>
      </c>
      <c r="H49" s="51">
        <v>0</v>
      </c>
      <c r="I49" s="51">
        <v>0</v>
      </c>
    </row>
    <row r="50" spans="1:9" ht="12.75">
      <c r="A50" s="40"/>
      <c r="B50" s="40"/>
      <c r="C50" s="41" t="s">
        <v>105</v>
      </c>
      <c r="D50" s="41" t="s">
        <v>178</v>
      </c>
      <c r="E50" s="51">
        <v>29707.85</v>
      </c>
      <c r="F50" s="51">
        <v>24666.76</v>
      </c>
      <c r="G50" s="51">
        <v>28988</v>
      </c>
      <c r="H50" s="51">
        <f>G50</f>
        <v>28988</v>
      </c>
      <c r="I50" s="51">
        <f t="shared" si="2"/>
        <v>28988</v>
      </c>
    </row>
    <row r="51" spans="1:9" ht="12.75">
      <c r="A51" s="40"/>
      <c r="B51" s="40"/>
      <c r="C51" s="41" t="s">
        <v>109</v>
      </c>
      <c r="D51" s="41" t="s">
        <v>110</v>
      </c>
      <c r="E51" s="51">
        <v>26606.58</v>
      </c>
      <c r="F51" s="51">
        <v>21965.63</v>
      </c>
      <c r="G51" s="51">
        <v>7013.27</v>
      </c>
      <c r="H51" s="51">
        <f>G51</f>
        <v>7013.27</v>
      </c>
      <c r="I51" s="51">
        <f t="shared" si="2"/>
        <v>7013.27</v>
      </c>
    </row>
    <row r="52" spans="1:9" ht="12.75">
      <c r="A52" s="40"/>
      <c r="B52" s="40"/>
      <c r="C52" s="41" t="s">
        <v>106</v>
      </c>
      <c r="D52" s="41" t="s">
        <v>107</v>
      </c>
      <c r="E52" s="51">
        <v>41784.35</v>
      </c>
      <c r="F52" s="51">
        <v>48642.91</v>
      </c>
      <c r="G52" s="51">
        <v>67200</v>
      </c>
      <c r="H52" s="51">
        <f>G52</f>
        <v>67200</v>
      </c>
      <c r="I52" s="51">
        <f t="shared" si="2"/>
        <v>67200</v>
      </c>
    </row>
    <row r="53" spans="1:9" ht="12.75">
      <c r="A53" s="40"/>
      <c r="B53" s="40"/>
      <c r="C53" s="41" t="s">
        <v>182</v>
      </c>
      <c r="D53" s="41" t="s">
        <v>181</v>
      </c>
      <c r="E53" s="51">
        <v>0</v>
      </c>
      <c r="F53" s="51">
        <v>0</v>
      </c>
      <c r="G53" s="51">
        <v>0</v>
      </c>
      <c r="H53" s="51">
        <f>G53</f>
        <v>0</v>
      </c>
      <c r="I53" s="51">
        <f t="shared" si="2"/>
        <v>0</v>
      </c>
    </row>
    <row r="54" spans="1:9" ht="12.75">
      <c r="A54" s="40"/>
      <c r="B54" s="40"/>
      <c r="C54" s="41" t="s">
        <v>111</v>
      </c>
      <c r="D54" s="41" t="s">
        <v>112</v>
      </c>
      <c r="E54" s="51">
        <v>92.91</v>
      </c>
      <c r="F54" s="51">
        <v>0</v>
      </c>
      <c r="G54" s="51">
        <v>132.72</v>
      </c>
      <c r="H54" s="51">
        <f>G54</f>
        <v>132.72</v>
      </c>
      <c r="I54" s="51">
        <f t="shared" si="2"/>
        <v>132.72</v>
      </c>
    </row>
    <row r="55" spans="1:9" ht="12.75">
      <c r="A55" s="221"/>
      <c r="B55" s="221">
        <v>34</v>
      </c>
      <c r="C55" s="220"/>
      <c r="D55" s="221" t="s">
        <v>113</v>
      </c>
      <c r="E55" s="277">
        <f>E56+E57+E59+E60+E58</f>
        <v>3923.02</v>
      </c>
      <c r="F55" s="277">
        <f>F58</f>
        <v>796.34</v>
      </c>
      <c r="G55" s="277">
        <f>G56+G57+G59+G60+G58</f>
        <v>800</v>
      </c>
      <c r="H55" s="277">
        <f>H56+H57+H58+H59+H60</f>
        <v>800</v>
      </c>
      <c r="I55" s="277">
        <f>I56+I57+I59+I60+I58</f>
        <v>800</v>
      </c>
    </row>
    <row r="56" spans="1:9" ht="12.75">
      <c r="A56" s="40"/>
      <c r="B56" s="40"/>
      <c r="C56" s="41">
        <v>11</v>
      </c>
      <c r="D56" s="41" t="s">
        <v>90</v>
      </c>
      <c r="E56" s="51">
        <v>0</v>
      </c>
      <c r="F56" s="51">
        <v>0</v>
      </c>
      <c r="G56" s="51">
        <v>0</v>
      </c>
      <c r="H56" s="51">
        <f aca="true" t="shared" si="3" ref="H56:I60">G56</f>
        <v>0</v>
      </c>
      <c r="I56" s="51">
        <f t="shared" si="3"/>
        <v>0</v>
      </c>
    </row>
    <row r="57" spans="1:9" ht="12.75">
      <c r="A57" s="40"/>
      <c r="B57" s="40"/>
      <c r="C57" s="41" t="s">
        <v>108</v>
      </c>
      <c r="D57" s="41" t="s">
        <v>101</v>
      </c>
      <c r="E57" s="51">
        <v>0</v>
      </c>
      <c r="F57" s="51">
        <v>0</v>
      </c>
      <c r="G57" s="51">
        <v>0</v>
      </c>
      <c r="H57" s="51">
        <f t="shared" si="3"/>
        <v>0</v>
      </c>
      <c r="I57" s="51">
        <f t="shared" si="3"/>
        <v>0</v>
      </c>
    </row>
    <row r="58" spans="1:9" ht="12.75">
      <c r="A58" s="40"/>
      <c r="B58" s="40"/>
      <c r="C58" s="41" t="s">
        <v>105</v>
      </c>
      <c r="D58" s="41" t="s">
        <v>178</v>
      </c>
      <c r="E58" s="51">
        <f>'POSEBNI DIO'!C57</f>
        <v>756.48</v>
      </c>
      <c r="F58" s="51">
        <v>796.34</v>
      </c>
      <c r="G58" s="51">
        <f>'POSEBNI DIO'!E57</f>
        <v>800</v>
      </c>
      <c r="H58" s="51">
        <f t="shared" si="3"/>
        <v>800</v>
      </c>
      <c r="I58" s="51">
        <f t="shared" si="3"/>
        <v>800</v>
      </c>
    </row>
    <row r="59" spans="1:9" ht="12.75">
      <c r="A59" s="40"/>
      <c r="B59" s="40"/>
      <c r="C59" s="41" t="s">
        <v>109</v>
      </c>
      <c r="D59" s="41" t="s">
        <v>110</v>
      </c>
      <c r="E59" s="51">
        <v>0</v>
      </c>
      <c r="F59" s="51">
        <v>0</v>
      </c>
      <c r="G59" s="51">
        <v>0</v>
      </c>
      <c r="H59" s="51">
        <f t="shared" si="3"/>
        <v>0</v>
      </c>
      <c r="I59" s="51">
        <f t="shared" si="3"/>
        <v>0</v>
      </c>
    </row>
    <row r="60" spans="1:14" ht="12.75">
      <c r="A60" s="40"/>
      <c r="B60" s="40"/>
      <c r="C60" s="41" t="s">
        <v>106</v>
      </c>
      <c r="D60" s="41" t="s">
        <v>107</v>
      </c>
      <c r="E60" s="51">
        <v>3166.54</v>
      </c>
      <c r="F60" s="51">
        <v>0</v>
      </c>
      <c r="G60" s="51">
        <v>0</v>
      </c>
      <c r="H60" s="51">
        <f t="shared" si="3"/>
        <v>0</v>
      </c>
      <c r="I60" s="51">
        <f t="shared" si="3"/>
        <v>0</v>
      </c>
      <c r="M60" s="118"/>
      <c r="N60" s="118"/>
    </row>
    <row r="61" spans="1:9" ht="38.25">
      <c r="A61" s="221"/>
      <c r="B61" s="221">
        <v>37</v>
      </c>
      <c r="C61" s="220"/>
      <c r="D61" s="278" t="s">
        <v>114</v>
      </c>
      <c r="E61" s="277">
        <f>SUM(E62:E66)</f>
        <v>11214.66</v>
      </c>
      <c r="F61" s="277">
        <f>SUM(F62:F66)</f>
        <v>11483.88</v>
      </c>
      <c r="G61" s="277">
        <f>SUM(G62:G66)</f>
        <v>16000</v>
      </c>
      <c r="H61" s="277">
        <f>SUM(H62:H66)</f>
        <v>16000</v>
      </c>
      <c r="I61" s="277">
        <f>SUM(I62:I66)</f>
        <v>16000</v>
      </c>
    </row>
    <row r="62" spans="1:9" ht="12.75">
      <c r="A62" s="40"/>
      <c r="B62" s="40"/>
      <c r="C62" s="41">
        <v>11</v>
      </c>
      <c r="D62" s="41" t="s">
        <v>90</v>
      </c>
      <c r="E62" s="51">
        <v>0</v>
      </c>
      <c r="F62" s="51">
        <v>0</v>
      </c>
      <c r="G62" s="51">
        <v>0</v>
      </c>
      <c r="H62" s="51">
        <f aca="true" t="shared" si="4" ref="H62:I66">G62</f>
        <v>0</v>
      </c>
      <c r="I62" s="51">
        <f t="shared" si="4"/>
        <v>0</v>
      </c>
    </row>
    <row r="63" spans="1:9" ht="12.75">
      <c r="A63" s="40"/>
      <c r="B63" s="40"/>
      <c r="C63" s="41" t="s">
        <v>108</v>
      </c>
      <c r="D63" s="41" t="s">
        <v>101</v>
      </c>
      <c r="E63" s="51">
        <v>0</v>
      </c>
      <c r="F63" s="51">
        <v>0</v>
      </c>
      <c r="G63" s="51">
        <v>0</v>
      </c>
      <c r="H63" s="51">
        <f t="shared" si="4"/>
        <v>0</v>
      </c>
      <c r="I63" s="51">
        <f t="shared" si="4"/>
        <v>0</v>
      </c>
    </row>
    <row r="64" spans="1:9" ht="12.75">
      <c r="A64" s="40"/>
      <c r="B64" s="40"/>
      <c r="C64" s="41" t="s">
        <v>109</v>
      </c>
      <c r="D64" s="41" t="s">
        <v>110</v>
      </c>
      <c r="E64" s="51">
        <v>0</v>
      </c>
      <c r="F64" s="51">
        <v>0</v>
      </c>
      <c r="G64" s="51">
        <v>0</v>
      </c>
      <c r="H64" s="51">
        <f t="shared" si="4"/>
        <v>0</v>
      </c>
      <c r="I64" s="51">
        <f t="shared" si="4"/>
        <v>0</v>
      </c>
    </row>
    <row r="65" spans="1:9" ht="12.75">
      <c r="A65" s="40"/>
      <c r="B65" s="40"/>
      <c r="C65" s="41" t="s">
        <v>176</v>
      </c>
      <c r="D65" s="117" t="s">
        <v>180</v>
      </c>
      <c r="E65" s="51">
        <f>'POSEBNI DIO'!C14</f>
        <v>1753.6</v>
      </c>
      <c r="F65" s="51">
        <v>1529.67</v>
      </c>
      <c r="G65" s="51">
        <f>'POSEBNI DIO'!E14</f>
        <v>1000</v>
      </c>
      <c r="H65" s="51">
        <f t="shared" si="4"/>
        <v>1000</v>
      </c>
      <c r="I65" s="51">
        <f t="shared" si="4"/>
        <v>1000</v>
      </c>
    </row>
    <row r="66" spans="1:9" ht="12.75">
      <c r="A66" s="40"/>
      <c r="B66" s="40"/>
      <c r="C66" s="41" t="s">
        <v>106</v>
      </c>
      <c r="D66" s="41" t="s">
        <v>107</v>
      </c>
      <c r="E66" s="51">
        <v>9461.06</v>
      </c>
      <c r="F66" s="51">
        <v>9954.21</v>
      </c>
      <c r="G66" s="51">
        <v>15000</v>
      </c>
      <c r="H66" s="51">
        <f t="shared" si="4"/>
        <v>15000</v>
      </c>
      <c r="I66" s="51">
        <f t="shared" si="4"/>
        <v>15000</v>
      </c>
    </row>
    <row r="67" spans="1:9" ht="25.5">
      <c r="A67" s="279">
        <v>4</v>
      </c>
      <c r="B67" s="280"/>
      <c r="C67" s="280"/>
      <c r="D67" s="281" t="s">
        <v>19</v>
      </c>
      <c r="E67" s="282">
        <f>E68+E76</f>
        <v>12135.25</v>
      </c>
      <c r="F67" s="282">
        <f>F68+F76</f>
        <v>530.89</v>
      </c>
      <c r="G67" s="282">
        <f>G68+G76</f>
        <v>4000</v>
      </c>
      <c r="H67" s="282">
        <f>H68+H76</f>
        <v>4000</v>
      </c>
      <c r="I67" s="282">
        <f>I68+I76</f>
        <v>4000</v>
      </c>
    </row>
    <row r="68" spans="1:9" ht="38.25">
      <c r="A68" s="219"/>
      <c r="B68" s="219">
        <v>42</v>
      </c>
      <c r="C68" s="219"/>
      <c r="D68" s="283" t="s">
        <v>69</v>
      </c>
      <c r="E68" s="277">
        <f>E69+E70+E71+E72+E73+E74</f>
        <v>12135.25</v>
      </c>
      <c r="F68" s="277">
        <f>F69+F70+F71+F72+F73+F74</f>
        <v>530.89</v>
      </c>
      <c r="G68" s="277">
        <f>G69+G70+G71+G72+G73+G74</f>
        <v>4000</v>
      </c>
      <c r="H68" s="277">
        <f>H69+H70+H71+H72+H73+H74</f>
        <v>4000</v>
      </c>
      <c r="I68" s="277">
        <f>I69+I70+I71+I72+I74</f>
        <v>4000</v>
      </c>
    </row>
    <row r="69" spans="1:9" ht="12.75">
      <c r="A69" s="39"/>
      <c r="B69" s="39"/>
      <c r="C69" s="41">
        <v>11</v>
      </c>
      <c r="D69" s="41" t="s">
        <v>90</v>
      </c>
      <c r="E69" s="51">
        <v>9929.66</v>
      </c>
      <c r="F69" s="51">
        <v>0</v>
      </c>
      <c r="G69" s="51">
        <f>'POSEBNI DIO'!E130</f>
        <v>0</v>
      </c>
      <c r="H69" s="51">
        <f aca="true" t="shared" si="5" ref="H69:I71">G69</f>
        <v>0</v>
      </c>
      <c r="I69" s="51">
        <f t="shared" si="5"/>
        <v>0</v>
      </c>
    </row>
    <row r="70" spans="1:9" ht="12.75">
      <c r="A70" s="39"/>
      <c r="B70" s="39"/>
      <c r="C70" s="148" t="s">
        <v>217</v>
      </c>
      <c r="D70" s="148" t="s">
        <v>218</v>
      </c>
      <c r="E70" s="51">
        <v>0</v>
      </c>
      <c r="F70" s="51">
        <v>0</v>
      </c>
      <c r="G70" s="51">
        <v>0</v>
      </c>
      <c r="H70" s="51">
        <f t="shared" si="5"/>
        <v>0</v>
      </c>
      <c r="I70" s="51">
        <f t="shared" si="5"/>
        <v>0</v>
      </c>
    </row>
    <row r="71" spans="1:9" ht="12.75">
      <c r="A71" s="39"/>
      <c r="B71" s="39"/>
      <c r="C71" s="41" t="s">
        <v>109</v>
      </c>
      <c r="D71" s="41" t="s">
        <v>110</v>
      </c>
      <c r="E71" s="51">
        <v>0</v>
      </c>
      <c r="F71" s="51">
        <v>0</v>
      </c>
      <c r="G71" s="51">
        <v>0</v>
      </c>
      <c r="H71" s="51">
        <f t="shared" si="5"/>
        <v>0</v>
      </c>
      <c r="I71" s="51">
        <f t="shared" si="5"/>
        <v>0</v>
      </c>
    </row>
    <row r="72" spans="1:9" ht="12.75">
      <c r="A72" s="39"/>
      <c r="B72" s="39"/>
      <c r="C72" s="41" t="s">
        <v>106</v>
      </c>
      <c r="D72" s="41" t="s">
        <v>107</v>
      </c>
      <c r="E72" s="51">
        <v>1979.82</v>
      </c>
      <c r="F72" s="51">
        <v>0</v>
      </c>
      <c r="G72" s="51">
        <v>4000</v>
      </c>
      <c r="H72" s="51">
        <v>4000</v>
      </c>
      <c r="I72" s="51">
        <f>H72</f>
        <v>4000</v>
      </c>
    </row>
    <row r="73" spans="1:9" ht="12.75">
      <c r="A73" s="39"/>
      <c r="B73" s="39"/>
      <c r="C73" s="41" t="s">
        <v>111</v>
      </c>
      <c r="D73" s="41" t="s">
        <v>112</v>
      </c>
      <c r="E73" s="51">
        <v>0</v>
      </c>
      <c r="F73" s="51">
        <v>0</v>
      </c>
      <c r="G73" s="51">
        <v>0</v>
      </c>
      <c r="H73" s="51">
        <f>G73</f>
        <v>0</v>
      </c>
      <c r="I73" s="51">
        <f>H73</f>
        <v>0</v>
      </c>
    </row>
    <row r="74" spans="1:9" ht="12.75">
      <c r="A74" s="147"/>
      <c r="B74" s="147"/>
      <c r="C74" s="148" t="s">
        <v>213</v>
      </c>
      <c r="D74" s="148" t="s">
        <v>219</v>
      </c>
      <c r="E74" s="51">
        <v>225.77</v>
      </c>
      <c r="F74" s="51">
        <v>530.89</v>
      </c>
      <c r="G74" s="51">
        <v>0</v>
      </c>
      <c r="H74" s="51">
        <f>G74</f>
        <v>0</v>
      </c>
      <c r="I74" s="51">
        <f>H74</f>
        <v>0</v>
      </c>
    </row>
    <row r="75" spans="1:9" ht="12.75">
      <c r="A75" s="147"/>
      <c r="B75" s="147"/>
      <c r="C75" s="148"/>
      <c r="D75" s="148"/>
      <c r="E75" s="51"/>
      <c r="F75" s="51"/>
      <c r="G75" s="51"/>
      <c r="H75" s="51"/>
      <c r="I75" s="51"/>
    </row>
    <row r="76" spans="1:9" ht="25.5">
      <c r="A76" s="219"/>
      <c r="B76" s="219">
        <v>45</v>
      </c>
      <c r="C76" s="219"/>
      <c r="D76" s="283" t="s">
        <v>115</v>
      </c>
      <c r="E76" s="277">
        <f>E77</f>
        <v>0</v>
      </c>
      <c r="F76" s="277">
        <f>F77</f>
        <v>0</v>
      </c>
      <c r="G76" s="277">
        <f>G77</f>
        <v>0</v>
      </c>
      <c r="H76" s="277">
        <f>H77</f>
        <v>0</v>
      </c>
      <c r="I76" s="277">
        <f>I77</f>
        <v>0</v>
      </c>
    </row>
    <row r="77" spans="1:9" ht="12.75">
      <c r="A77" s="39"/>
      <c r="B77" s="39"/>
      <c r="C77" s="41">
        <v>11</v>
      </c>
      <c r="D77" s="41" t="s">
        <v>90</v>
      </c>
      <c r="E77" s="51">
        <v>0</v>
      </c>
      <c r="F77" s="51">
        <v>0</v>
      </c>
      <c r="G77" s="51">
        <v>0</v>
      </c>
      <c r="H77" s="51">
        <f>G77</f>
        <v>0</v>
      </c>
      <c r="I77" s="51">
        <f>H77</f>
        <v>0</v>
      </c>
    </row>
  </sheetData>
  <sheetProtection/>
  <mergeCells count="6">
    <mergeCell ref="A1:I1"/>
    <mergeCell ref="A3:I3"/>
    <mergeCell ref="A5:I5"/>
    <mergeCell ref="A7:I7"/>
    <mergeCell ref="A36:I36"/>
    <mergeCell ref="C2:I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3.421875" style="0" customWidth="1"/>
    <col min="2" max="6" width="23.00390625" style="0" customWidth="1"/>
  </cols>
  <sheetData>
    <row r="1" spans="1:6" ht="15.75">
      <c r="A1" s="314" t="s">
        <v>75</v>
      </c>
      <c r="B1" s="314"/>
      <c r="C1" s="314"/>
      <c r="D1" s="314"/>
      <c r="E1" s="314"/>
      <c r="F1" s="314"/>
    </row>
    <row r="2" spans="1:6" ht="18">
      <c r="A2" s="32"/>
      <c r="B2" s="32"/>
      <c r="C2" s="32"/>
      <c r="D2" s="32"/>
      <c r="E2" s="32"/>
      <c r="F2" s="32"/>
    </row>
    <row r="3" spans="1:6" ht="15.75">
      <c r="A3" s="314" t="s">
        <v>76</v>
      </c>
      <c r="B3" s="314"/>
      <c r="C3" s="314"/>
      <c r="D3" s="314"/>
      <c r="E3" s="315"/>
      <c r="F3" s="315"/>
    </row>
    <row r="4" spans="1:6" ht="18">
      <c r="A4" s="32"/>
      <c r="B4" s="32"/>
      <c r="C4" s="32"/>
      <c r="D4" s="32"/>
      <c r="E4" s="3"/>
      <c r="F4" s="3"/>
    </row>
    <row r="5" spans="1:6" ht="15.75">
      <c r="A5" s="314" t="s">
        <v>77</v>
      </c>
      <c r="B5" s="316"/>
      <c r="C5" s="316"/>
      <c r="D5" s="316"/>
      <c r="E5" s="316"/>
      <c r="F5" s="316"/>
    </row>
    <row r="6" spans="1:6" ht="18">
      <c r="A6" s="32"/>
      <c r="B6" s="32"/>
      <c r="C6" s="32"/>
      <c r="D6" s="32"/>
      <c r="E6" s="3"/>
      <c r="F6" s="3"/>
    </row>
    <row r="7" spans="1:6" ht="15.75">
      <c r="A7" s="314" t="s">
        <v>93</v>
      </c>
      <c r="B7" s="317"/>
      <c r="C7" s="317"/>
      <c r="D7" s="317"/>
      <c r="E7" s="317"/>
      <c r="F7" s="317"/>
    </row>
    <row r="8" spans="1:6" ht="18">
      <c r="A8" s="32"/>
      <c r="B8" s="32"/>
      <c r="C8" s="32"/>
      <c r="D8" s="32"/>
      <c r="E8" s="3"/>
      <c r="F8" s="3"/>
    </row>
    <row r="9" spans="1:6" ht="25.5">
      <c r="A9" s="34" t="s">
        <v>94</v>
      </c>
      <c r="B9" s="35" t="s">
        <v>225</v>
      </c>
      <c r="C9" s="34" t="s">
        <v>226</v>
      </c>
      <c r="D9" s="34" t="s">
        <v>227</v>
      </c>
      <c r="E9" s="34" t="s">
        <v>83</v>
      </c>
      <c r="F9" s="34" t="s">
        <v>84</v>
      </c>
    </row>
    <row r="10" spans="1:6" ht="30.75" customHeight="1">
      <c r="A10" s="36" t="s">
        <v>95</v>
      </c>
      <c r="B10" s="161">
        <f>B11</f>
        <v>704032.5700000001</v>
      </c>
      <c r="C10" s="161">
        <f>C11</f>
        <v>693090.4500000001</v>
      </c>
      <c r="D10" s="161">
        <f>D11</f>
        <v>706246.99</v>
      </c>
      <c r="E10" s="161">
        <f>E11</f>
        <v>705246.99</v>
      </c>
      <c r="F10" s="161">
        <f>F11</f>
        <v>705246.99</v>
      </c>
    </row>
    <row r="11" spans="1:6" ht="30.75" customHeight="1">
      <c r="A11" s="36" t="s">
        <v>117</v>
      </c>
      <c r="B11" s="161">
        <f>B12+B14+B18</f>
        <v>704032.5700000001</v>
      </c>
      <c r="C11" s="161">
        <f>C12+C14+C18</f>
        <v>693090.4500000001</v>
      </c>
      <c r="D11" s="161">
        <f>D12+D14+D16+D18</f>
        <v>706246.99</v>
      </c>
      <c r="E11" s="161">
        <f>E12+E14+E16+E18</f>
        <v>705246.99</v>
      </c>
      <c r="F11" s="161">
        <f>F12+F14+F16+F18</f>
        <v>705246.99</v>
      </c>
    </row>
    <row r="12" spans="1:6" ht="30.75" customHeight="1">
      <c r="A12" s="43" t="s">
        <v>118</v>
      </c>
      <c r="B12" s="162">
        <f>B13</f>
        <v>595711.64</v>
      </c>
      <c r="C12" s="162">
        <f>C13</f>
        <v>642013.64</v>
      </c>
      <c r="D12" s="162">
        <f>D13</f>
        <v>614658</v>
      </c>
      <c r="E12" s="162">
        <f>E13</f>
        <v>614658</v>
      </c>
      <c r="F12" s="162">
        <f>E12</f>
        <v>614658</v>
      </c>
    </row>
    <row r="13" spans="1:6" ht="30.75" customHeight="1">
      <c r="A13" s="49" t="s">
        <v>119</v>
      </c>
      <c r="B13" s="162">
        <v>595711.64</v>
      </c>
      <c r="C13" s="162">
        <v>642013.64</v>
      </c>
      <c r="D13" s="162">
        <v>614658</v>
      </c>
      <c r="E13" s="162">
        <f>D13</f>
        <v>614658</v>
      </c>
      <c r="F13" s="162">
        <f>E13</f>
        <v>614658</v>
      </c>
    </row>
    <row r="14" spans="1:6" ht="27" customHeight="1">
      <c r="A14" s="50" t="s">
        <v>120</v>
      </c>
      <c r="B14" s="162">
        <f>B15</f>
        <v>9016.42</v>
      </c>
      <c r="C14" s="162">
        <f>C15</f>
        <v>12014.77</v>
      </c>
      <c r="D14" s="162">
        <f>D15</f>
        <v>11000</v>
      </c>
      <c r="E14" s="162">
        <f>E15</f>
        <v>11000</v>
      </c>
      <c r="F14" s="162">
        <f>F15</f>
        <v>11000</v>
      </c>
    </row>
    <row r="15" spans="1:6" ht="31.5" customHeight="1">
      <c r="A15" s="39" t="s">
        <v>121</v>
      </c>
      <c r="B15" s="163">
        <v>9016.42</v>
      </c>
      <c r="C15" s="163">
        <v>12014.77</v>
      </c>
      <c r="D15" s="163">
        <v>11000</v>
      </c>
      <c r="E15" s="163">
        <f>D15</f>
        <v>11000</v>
      </c>
      <c r="F15" s="163">
        <f>E15</f>
        <v>11000</v>
      </c>
    </row>
    <row r="16" spans="1:6" ht="31.5" customHeight="1">
      <c r="A16" s="147" t="s">
        <v>237</v>
      </c>
      <c r="B16" s="163">
        <f>B17</f>
        <v>0</v>
      </c>
      <c r="C16" s="163">
        <f>C17</f>
        <v>0</v>
      </c>
      <c r="D16" s="163">
        <f>D17</f>
        <v>3000</v>
      </c>
      <c r="E16" s="163">
        <f>E17</f>
        <v>3000</v>
      </c>
      <c r="F16" s="163">
        <f>F17</f>
        <v>3000</v>
      </c>
    </row>
    <row r="17" spans="1:6" ht="31.5" customHeight="1">
      <c r="A17" s="50" t="s">
        <v>238</v>
      </c>
      <c r="B17" s="163">
        <v>0</v>
      </c>
      <c r="C17" s="163">
        <v>0</v>
      </c>
      <c r="D17" s="163">
        <v>3000</v>
      </c>
      <c r="E17" s="163">
        <f>D17</f>
        <v>3000</v>
      </c>
      <c r="F17" s="163">
        <f>E17</f>
        <v>3000</v>
      </c>
    </row>
    <row r="18" spans="1:7" ht="31.5" customHeight="1">
      <c r="A18" s="147" t="s">
        <v>221</v>
      </c>
      <c r="B18" s="163">
        <f>B19</f>
        <v>99304.51</v>
      </c>
      <c r="C18" s="163">
        <f>C19</f>
        <v>39062.04</v>
      </c>
      <c r="D18" s="163">
        <v>77588.99</v>
      </c>
      <c r="E18" s="163">
        <f>E19</f>
        <v>76588.99</v>
      </c>
      <c r="F18" s="163">
        <f>E18</f>
        <v>76588.99</v>
      </c>
      <c r="G18">
        <v>0</v>
      </c>
    </row>
    <row r="19" spans="1:6" ht="31.5" customHeight="1">
      <c r="A19" s="147" t="s">
        <v>222</v>
      </c>
      <c r="B19" s="163">
        <v>99304.51</v>
      </c>
      <c r="C19" s="163">
        <v>39062.04</v>
      </c>
      <c r="D19" s="163">
        <v>77588.99</v>
      </c>
      <c r="E19" s="163">
        <v>76588.99</v>
      </c>
      <c r="F19" s="163">
        <f>E19</f>
        <v>76588.99</v>
      </c>
    </row>
  </sheetData>
  <sheetProtection/>
  <mergeCells count="4">
    <mergeCell ref="A1:F1"/>
    <mergeCell ref="A3:F3"/>
    <mergeCell ref="A5:F5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7.140625" style="0" customWidth="1"/>
    <col min="2" max="2" width="7.421875" style="0" customWidth="1"/>
    <col min="3" max="3" width="7.57421875" style="0" customWidth="1"/>
    <col min="4" max="4" width="32.57421875" style="0" customWidth="1"/>
    <col min="5" max="9" width="22.28125" style="0" customWidth="1"/>
  </cols>
  <sheetData>
    <row r="1" spans="1:9" ht="15.75">
      <c r="A1" s="314" t="s">
        <v>75</v>
      </c>
      <c r="B1" s="314"/>
      <c r="C1" s="314"/>
      <c r="D1" s="314"/>
      <c r="E1" s="314"/>
      <c r="F1" s="314"/>
      <c r="G1" s="314"/>
      <c r="H1" s="314"/>
      <c r="I1" s="314"/>
    </row>
    <row r="2" spans="1:9" ht="18">
      <c r="A2" s="32"/>
      <c r="B2" s="32"/>
      <c r="C2" s="32"/>
      <c r="D2" s="32"/>
      <c r="E2" s="32"/>
      <c r="F2" s="32"/>
      <c r="G2" s="32"/>
      <c r="H2" s="32"/>
      <c r="I2" s="32"/>
    </row>
    <row r="3" spans="1:9" ht="15.75">
      <c r="A3" s="314" t="s">
        <v>76</v>
      </c>
      <c r="B3" s="314"/>
      <c r="C3" s="314"/>
      <c r="D3" s="314"/>
      <c r="E3" s="314"/>
      <c r="F3" s="314"/>
      <c r="G3" s="314"/>
      <c r="H3" s="315"/>
      <c r="I3" s="315"/>
    </row>
    <row r="4" spans="1:9" ht="18">
      <c r="A4" s="32"/>
      <c r="B4" s="32"/>
      <c r="C4" s="32"/>
      <c r="D4" s="32"/>
      <c r="E4" s="32"/>
      <c r="F4" s="32"/>
      <c r="G4" s="32"/>
      <c r="H4" s="3"/>
      <c r="I4" s="3"/>
    </row>
    <row r="5" spans="1:9" ht="15.75">
      <c r="A5" s="314" t="s">
        <v>96</v>
      </c>
      <c r="B5" s="316"/>
      <c r="C5" s="316"/>
      <c r="D5" s="316"/>
      <c r="E5" s="316"/>
      <c r="F5" s="316"/>
      <c r="G5" s="316"/>
      <c r="H5" s="316"/>
      <c r="I5" s="316"/>
    </row>
    <row r="6" spans="1:9" ht="18">
      <c r="A6" s="32"/>
      <c r="B6" s="32"/>
      <c r="C6" s="32"/>
      <c r="D6" s="32"/>
      <c r="E6" s="32"/>
      <c r="F6" s="32"/>
      <c r="G6" s="32"/>
      <c r="H6" s="3"/>
      <c r="I6" s="3"/>
    </row>
    <row r="7" spans="1:9" ht="25.5">
      <c r="A7" s="34" t="s">
        <v>78</v>
      </c>
      <c r="B7" s="35" t="s">
        <v>79</v>
      </c>
      <c r="C7" s="35" t="s">
        <v>80</v>
      </c>
      <c r="D7" s="35" t="s">
        <v>5</v>
      </c>
      <c r="E7" s="35" t="s">
        <v>72</v>
      </c>
      <c r="F7" s="34" t="s">
        <v>73</v>
      </c>
      <c r="G7" s="34" t="s">
        <v>82</v>
      </c>
      <c r="H7" s="34" t="s">
        <v>83</v>
      </c>
      <c r="I7" s="34" t="s">
        <v>84</v>
      </c>
    </row>
    <row r="8" spans="1:9" ht="50.25" customHeight="1">
      <c r="A8" s="36">
        <v>8</v>
      </c>
      <c r="B8" s="36"/>
      <c r="C8" s="36"/>
      <c r="D8" s="36" t="s">
        <v>97</v>
      </c>
      <c r="E8" s="37"/>
      <c r="F8" s="38"/>
      <c r="G8" s="38"/>
      <c r="H8" s="38"/>
      <c r="I8" s="38"/>
    </row>
    <row r="9" spans="1:9" ht="50.25" customHeight="1">
      <c r="A9" s="36"/>
      <c r="B9" s="39">
        <v>84</v>
      </c>
      <c r="C9" s="39"/>
      <c r="D9" s="39" t="s">
        <v>98</v>
      </c>
      <c r="E9" s="37"/>
      <c r="F9" s="38"/>
      <c r="G9" s="38"/>
      <c r="H9" s="38"/>
      <c r="I9" s="38"/>
    </row>
    <row r="10" spans="1:9" ht="50.25" customHeight="1">
      <c r="A10" s="40"/>
      <c r="B10" s="40"/>
      <c r="C10" s="41">
        <v>81</v>
      </c>
      <c r="D10" s="43" t="s">
        <v>68</v>
      </c>
      <c r="E10" s="37"/>
      <c r="F10" s="38"/>
      <c r="G10" s="38"/>
      <c r="H10" s="38"/>
      <c r="I10" s="38"/>
    </row>
    <row r="11" spans="1:9" ht="50.25" customHeight="1">
      <c r="A11" s="44">
        <v>5</v>
      </c>
      <c r="B11" s="45"/>
      <c r="C11" s="45"/>
      <c r="D11" s="46" t="s">
        <v>99</v>
      </c>
      <c r="E11" s="37"/>
      <c r="F11" s="38"/>
      <c r="G11" s="38"/>
      <c r="H11" s="38"/>
      <c r="I11" s="38"/>
    </row>
    <row r="12" spans="1:9" ht="50.25" customHeight="1">
      <c r="A12" s="39"/>
      <c r="B12" s="39">
        <v>54</v>
      </c>
      <c r="C12" s="39"/>
      <c r="D12" s="47" t="s">
        <v>100</v>
      </c>
      <c r="E12" s="37"/>
      <c r="F12" s="38"/>
      <c r="G12" s="38"/>
      <c r="H12" s="38"/>
      <c r="I12" s="48"/>
    </row>
    <row r="13" spans="1:9" ht="12.75">
      <c r="A13" s="39"/>
      <c r="B13" s="39"/>
      <c r="C13" s="41">
        <v>11</v>
      </c>
      <c r="D13" s="41" t="s">
        <v>90</v>
      </c>
      <c r="E13" s="37"/>
      <c r="F13" s="38"/>
      <c r="G13" s="38"/>
      <c r="H13" s="38"/>
      <c r="I13" s="48"/>
    </row>
    <row r="14" spans="1:9" ht="12.75">
      <c r="A14" s="39"/>
      <c r="B14" s="39"/>
      <c r="C14" s="41">
        <v>31</v>
      </c>
      <c r="D14" s="41" t="s">
        <v>101</v>
      </c>
      <c r="E14" s="37"/>
      <c r="F14" s="38"/>
      <c r="G14" s="38"/>
      <c r="H14" s="38"/>
      <c r="I14" s="48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13" sqref="A113"/>
    </sheetView>
  </sheetViews>
  <sheetFormatPr defaultColWidth="11.421875" defaultRowHeight="12.75"/>
  <cols>
    <col min="1" max="1" width="23.140625" style="7" customWidth="1"/>
    <col min="2" max="2" width="33.28125" style="8" customWidth="1"/>
    <col min="3" max="7" width="17.8515625" style="8" customWidth="1"/>
    <col min="8" max="16384" width="11.421875" style="1" customWidth="1"/>
  </cols>
  <sheetData>
    <row r="1" spans="1:8" ht="41.25" customHeight="1">
      <c r="A1" s="322" t="s">
        <v>224</v>
      </c>
      <c r="B1" s="322"/>
      <c r="C1" s="322"/>
      <c r="D1" s="322"/>
      <c r="E1" s="322"/>
      <c r="F1" s="322"/>
      <c r="G1" s="322"/>
      <c r="H1" s="77"/>
    </row>
    <row r="2" spans="1:8" ht="24" customHeight="1">
      <c r="A2" s="314" t="s">
        <v>168</v>
      </c>
      <c r="B2" s="314"/>
      <c r="C2" s="314"/>
      <c r="D2" s="314"/>
      <c r="E2" s="314"/>
      <c r="F2" s="314"/>
      <c r="G2" s="314"/>
      <c r="H2" s="33"/>
    </row>
    <row r="3" spans="1:8" ht="14.25" customHeight="1" thickBot="1">
      <c r="A3" s="78"/>
      <c r="B3" s="78"/>
      <c r="C3" s="78"/>
      <c r="D3" s="78"/>
      <c r="E3" s="78"/>
      <c r="F3" s="78"/>
      <c r="G3" s="78"/>
      <c r="H3" s="77"/>
    </row>
    <row r="4" spans="1:7" s="2" customFormat="1" ht="42.75" customHeight="1" thickBot="1">
      <c r="A4" s="79" t="s">
        <v>4</v>
      </c>
      <c r="B4" s="80" t="s">
        <v>5</v>
      </c>
      <c r="C4" s="165" t="s">
        <v>225</v>
      </c>
      <c r="D4" s="75" t="s">
        <v>226</v>
      </c>
      <c r="E4" s="75" t="s">
        <v>227</v>
      </c>
      <c r="F4" s="75" t="s">
        <v>84</v>
      </c>
      <c r="G4" s="76" t="s">
        <v>228</v>
      </c>
    </row>
    <row r="5" spans="1:7" s="2" customFormat="1" ht="26.25" customHeight="1">
      <c r="A5" s="30"/>
      <c r="B5" s="31" t="s">
        <v>186</v>
      </c>
      <c r="C5" s="166"/>
      <c r="D5" s="81"/>
      <c r="E5" s="81"/>
      <c r="F5" s="81"/>
      <c r="G5" s="81"/>
    </row>
    <row r="6" spans="1:7" ht="12.75">
      <c r="A6" s="12"/>
      <c r="B6" s="13" t="s">
        <v>187</v>
      </c>
      <c r="C6" s="167"/>
      <c r="D6" s="82"/>
      <c r="E6" s="82"/>
      <c r="F6" s="82"/>
      <c r="G6" s="82"/>
    </row>
    <row r="7" spans="1:7" ht="27" customHeight="1">
      <c r="A7" s="54" t="s">
        <v>130</v>
      </c>
      <c r="B7" s="54" t="s">
        <v>131</v>
      </c>
      <c r="C7" s="168">
        <f aca="true" t="shared" si="0" ref="C7:C15">C8</f>
        <v>1753.6</v>
      </c>
      <c r="D7" s="93">
        <f aca="true" t="shared" si="1" ref="D7:G9">D8</f>
        <v>1529.67</v>
      </c>
      <c r="E7" s="93">
        <f t="shared" si="1"/>
        <v>1000</v>
      </c>
      <c r="F7" s="93">
        <f t="shared" si="1"/>
        <v>1000</v>
      </c>
      <c r="G7" s="93">
        <f t="shared" si="1"/>
        <v>1000</v>
      </c>
    </row>
    <row r="8" spans="1:7" ht="15.75" customHeight="1">
      <c r="A8" s="57" t="s">
        <v>129</v>
      </c>
      <c r="B8" s="54" t="s">
        <v>128</v>
      </c>
      <c r="C8" s="169">
        <f t="shared" si="0"/>
        <v>1753.6</v>
      </c>
      <c r="D8" s="105">
        <f t="shared" si="1"/>
        <v>1529.67</v>
      </c>
      <c r="E8" s="105">
        <f t="shared" si="1"/>
        <v>1000</v>
      </c>
      <c r="F8" s="105">
        <f t="shared" si="1"/>
        <v>1000</v>
      </c>
      <c r="G8" s="105">
        <f t="shared" si="1"/>
        <v>1000</v>
      </c>
    </row>
    <row r="9" spans="1:7" ht="17.25" customHeight="1">
      <c r="A9" s="57" t="s">
        <v>126</v>
      </c>
      <c r="B9" s="54" t="s">
        <v>127</v>
      </c>
      <c r="C9" s="169">
        <f t="shared" si="0"/>
        <v>1753.6</v>
      </c>
      <c r="D9" s="105">
        <f t="shared" si="1"/>
        <v>1529.67</v>
      </c>
      <c r="E9" s="105">
        <f t="shared" si="1"/>
        <v>1000</v>
      </c>
      <c r="F9" s="105">
        <f t="shared" si="1"/>
        <v>1000</v>
      </c>
      <c r="G9" s="105">
        <f t="shared" si="1"/>
        <v>1000</v>
      </c>
    </row>
    <row r="10" spans="1:7" ht="24.75" customHeight="1">
      <c r="A10" s="57" t="s">
        <v>124</v>
      </c>
      <c r="B10" s="54" t="s">
        <v>125</v>
      </c>
      <c r="C10" s="169">
        <f t="shared" si="0"/>
        <v>1753.6</v>
      </c>
      <c r="D10" s="105">
        <f aca="true" t="shared" si="2" ref="D10:G15">D11</f>
        <v>1529.67</v>
      </c>
      <c r="E10" s="105">
        <f t="shared" si="2"/>
        <v>1000</v>
      </c>
      <c r="F10" s="105">
        <f t="shared" si="2"/>
        <v>1000</v>
      </c>
      <c r="G10" s="105">
        <f t="shared" si="2"/>
        <v>1000</v>
      </c>
    </row>
    <row r="11" spans="1:7" ht="38.25" customHeight="1">
      <c r="A11" s="58" t="s">
        <v>123</v>
      </c>
      <c r="B11" s="53" t="s">
        <v>122</v>
      </c>
      <c r="C11" s="170">
        <f t="shared" si="0"/>
        <v>1753.6</v>
      </c>
      <c r="D11" s="83">
        <f t="shared" si="2"/>
        <v>1529.67</v>
      </c>
      <c r="E11" s="83">
        <f t="shared" si="2"/>
        <v>1000</v>
      </c>
      <c r="F11" s="83">
        <f t="shared" si="2"/>
        <v>1000</v>
      </c>
      <c r="G11" s="83">
        <f t="shared" si="2"/>
        <v>1000</v>
      </c>
    </row>
    <row r="12" spans="1:7" ht="16.5" customHeight="1">
      <c r="A12" s="107" t="s">
        <v>179</v>
      </c>
      <c r="B12" s="108" t="s">
        <v>180</v>
      </c>
      <c r="C12" s="171">
        <f t="shared" si="0"/>
        <v>1753.6</v>
      </c>
      <c r="D12" s="109">
        <f t="shared" si="2"/>
        <v>1529.67</v>
      </c>
      <c r="E12" s="109">
        <f t="shared" si="2"/>
        <v>1000</v>
      </c>
      <c r="F12" s="109">
        <f t="shared" si="2"/>
        <v>1000</v>
      </c>
      <c r="G12" s="109">
        <f t="shared" si="2"/>
        <v>1000</v>
      </c>
    </row>
    <row r="13" spans="1:7" ht="14.25" customHeight="1">
      <c r="A13" s="52">
        <v>3</v>
      </c>
      <c r="B13" s="26" t="s">
        <v>58</v>
      </c>
      <c r="C13" s="172">
        <f t="shared" si="0"/>
        <v>1753.6</v>
      </c>
      <c r="D13" s="104">
        <f t="shared" si="2"/>
        <v>1529.67</v>
      </c>
      <c r="E13" s="104">
        <f t="shared" si="2"/>
        <v>1000</v>
      </c>
      <c r="F13" s="104">
        <f t="shared" si="2"/>
        <v>1000</v>
      </c>
      <c r="G13" s="104">
        <f t="shared" si="2"/>
        <v>1000</v>
      </c>
    </row>
    <row r="14" spans="1:7" ht="18" customHeight="1">
      <c r="A14" s="55">
        <v>37</v>
      </c>
      <c r="B14" s="28" t="s">
        <v>67</v>
      </c>
      <c r="C14" s="173">
        <f t="shared" si="0"/>
        <v>1753.6</v>
      </c>
      <c r="D14" s="84">
        <f t="shared" si="2"/>
        <v>1529.67</v>
      </c>
      <c r="E14" s="84">
        <f t="shared" si="2"/>
        <v>1000</v>
      </c>
      <c r="F14" s="84">
        <f>E14</f>
        <v>1000</v>
      </c>
      <c r="G14" s="84">
        <f>F14</f>
        <v>1000</v>
      </c>
    </row>
    <row r="15" spans="1:7" ht="13.5" customHeight="1">
      <c r="A15" s="14">
        <v>372</v>
      </c>
      <c r="B15" s="56" t="s">
        <v>67</v>
      </c>
      <c r="C15" s="174">
        <f t="shared" si="0"/>
        <v>1753.6</v>
      </c>
      <c r="D15" s="85">
        <f t="shared" si="2"/>
        <v>1529.67</v>
      </c>
      <c r="E15" s="85">
        <f t="shared" si="2"/>
        <v>1000</v>
      </c>
      <c r="F15" s="85">
        <f t="shared" si="2"/>
        <v>0</v>
      </c>
      <c r="G15" s="85">
        <f t="shared" si="2"/>
        <v>0</v>
      </c>
    </row>
    <row r="16" spans="1:7" ht="12.75">
      <c r="A16" s="12">
        <v>3723</v>
      </c>
      <c r="B16" s="13" t="s">
        <v>169</v>
      </c>
      <c r="C16" s="175">
        <v>1753.6</v>
      </c>
      <c r="D16" s="86">
        <v>1529.67</v>
      </c>
      <c r="E16" s="86">
        <v>1000</v>
      </c>
      <c r="F16" s="86">
        <v>0</v>
      </c>
      <c r="G16" s="86">
        <v>0</v>
      </c>
    </row>
    <row r="17" spans="1:7" ht="25.5">
      <c r="A17" s="121" t="s">
        <v>189</v>
      </c>
      <c r="B17" s="71" t="s">
        <v>190</v>
      </c>
      <c r="C17" s="168">
        <f aca="true" t="shared" si="3" ref="C17:C23">C18</f>
        <v>0</v>
      </c>
      <c r="D17" s="140">
        <v>0</v>
      </c>
      <c r="E17" s="140">
        <v>0</v>
      </c>
      <c r="F17" s="140">
        <f aca="true" t="shared" si="4" ref="F17:G21">F18</f>
        <v>0</v>
      </c>
      <c r="G17" s="140">
        <f t="shared" si="4"/>
        <v>0</v>
      </c>
    </row>
    <row r="18" spans="1:7" ht="12.75">
      <c r="A18" s="121" t="s">
        <v>191</v>
      </c>
      <c r="B18" s="71" t="s">
        <v>135</v>
      </c>
      <c r="C18" s="168">
        <f t="shared" si="3"/>
        <v>0</v>
      </c>
      <c r="D18" s="140">
        <v>0</v>
      </c>
      <c r="E18" s="140">
        <v>0</v>
      </c>
      <c r="F18" s="140">
        <f t="shared" si="4"/>
        <v>0</v>
      </c>
      <c r="G18" s="140">
        <f t="shared" si="4"/>
        <v>0</v>
      </c>
    </row>
    <row r="19" spans="1:7" ht="25.5">
      <c r="A19" s="121" t="s">
        <v>192</v>
      </c>
      <c r="B19" s="71" t="s">
        <v>193</v>
      </c>
      <c r="C19" s="168">
        <f t="shared" si="3"/>
        <v>0</v>
      </c>
      <c r="D19" s="140">
        <v>0</v>
      </c>
      <c r="E19" s="140">
        <v>0</v>
      </c>
      <c r="F19" s="140">
        <f t="shared" si="4"/>
        <v>0</v>
      </c>
      <c r="G19" s="140">
        <f t="shared" si="4"/>
        <v>0</v>
      </c>
    </row>
    <row r="20" spans="1:7" ht="25.5">
      <c r="A20" s="121" t="s">
        <v>195</v>
      </c>
      <c r="B20" s="71" t="s">
        <v>194</v>
      </c>
      <c r="C20" s="168">
        <f t="shared" si="3"/>
        <v>0</v>
      </c>
      <c r="D20" s="140">
        <v>0</v>
      </c>
      <c r="E20" s="140">
        <v>0</v>
      </c>
      <c r="F20" s="140">
        <f t="shared" si="4"/>
        <v>0</v>
      </c>
      <c r="G20" s="140">
        <f t="shared" si="4"/>
        <v>0</v>
      </c>
    </row>
    <row r="21" spans="1:7" ht="25.5">
      <c r="A21" s="129">
        <v>4</v>
      </c>
      <c r="B21" s="11" t="s">
        <v>196</v>
      </c>
      <c r="C21" s="176">
        <f t="shared" si="3"/>
        <v>0</v>
      </c>
      <c r="D21" s="130">
        <v>0</v>
      </c>
      <c r="E21" s="130">
        <v>0</v>
      </c>
      <c r="F21" s="130">
        <f t="shared" si="4"/>
        <v>0</v>
      </c>
      <c r="G21" s="130">
        <f t="shared" si="4"/>
        <v>0</v>
      </c>
    </row>
    <row r="22" spans="1:7" ht="25.5">
      <c r="A22" s="126">
        <v>42</v>
      </c>
      <c r="B22" s="127" t="s">
        <v>69</v>
      </c>
      <c r="C22" s="177">
        <f t="shared" si="3"/>
        <v>0</v>
      </c>
      <c r="D22" s="128">
        <v>0</v>
      </c>
      <c r="E22" s="128">
        <v>0</v>
      </c>
      <c r="F22" s="128">
        <f>E22</f>
        <v>0</v>
      </c>
      <c r="G22" s="128">
        <f>F22</f>
        <v>0</v>
      </c>
    </row>
    <row r="23" spans="1:7" ht="12.75">
      <c r="A23" s="122">
        <v>421</v>
      </c>
      <c r="B23" s="56" t="s">
        <v>197</v>
      </c>
      <c r="C23" s="178">
        <f t="shared" si="3"/>
        <v>0</v>
      </c>
      <c r="D23" s="123">
        <v>0</v>
      </c>
      <c r="E23" s="123">
        <v>0</v>
      </c>
      <c r="F23" s="123">
        <v>0</v>
      </c>
      <c r="G23" s="123">
        <f>F23</f>
        <v>0</v>
      </c>
    </row>
    <row r="24" spans="1:7" ht="12.75">
      <c r="A24" s="124">
        <v>4212</v>
      </c>
      <c r="B24" s="125" t="s">
        <v>198</v>
      </c>
      <c r="C24" s="178">
        <v>0</v>
      </c>
      <c r="D24" s="123">
        <v>0</v>
      </c>
      <c r="E24" s="123">
        <v>0</v>
      </c>
      <c r="F24" s="123">
        <v>0</v>
      </c>
      <c r="G24" s="123">
        <v>0</v>
      </c>
    </row>
    <row r="25" spans="1:7" ht="39.75" customHeight="1">
      <c r="A25" s="57" t="s">
        <v>132</v>
      </c>
      <c r="B25" s="60" t="s">
        <v>133</v>
      </c>
      <c r="C25" s="168">
        <f>C26+C74</f>
        <v>75018.76000000001</v>
      </c>
      <c r="D25" s="93">
        <f>D26+D74</f>
        <v>57358.11305859712</v>
      </c>
      <c r="E25" s="93">
        <f>E26+E74</f>
        <v>54030.99737009755</v>
      </c>
      <c r="F25" s="93">
        <f>F28+F74</f>
        <v>54030.99737009755</v>
      </c>
      <c r="G25" s="93">
        <f>G28+G76</f>
        <v>54030.99737009755</v>
      </c>
    </row>
    <row r="26" spans="1:7" ht="13.5" customHeight="1">
      <c r="A26" s="57" t="s">
        <v>134</v>
      </c>
      <c r="B26" s="60" t="s">
        <v>135</v>
      </c>
      <c r="C26" s="168">
        <f>C27</f>
        <v>30464.33</v>
      </c>
      <c r="D26" s="93">
        <f aca="true" t="shared" si="5" ref="D26:G27">D27</f>
        <v>25463.10305859712</v>
      </c>
      <c r="E26" s="93">
        <f t="shared" si="5"/>
        <v>29788</v>
      </c>
      <c r="F26" s="93">
        <f t="shared" si="5"/>
        <v>29788</v>
      </c>
      <c r="G26" s="93">
        <f t="shared" si="5"/>
        <v>29788</v>
      </c>
    </row>
    <row r="27" spans="1:7" ht="27" customHeight="1">
      <c r="A27" s="59" t="s">
        <v>136</v>
      </c>
      <c r="B27" s="61" t="s">
        <v>137</v>
      </c>
      <c r="C27" s="179">
        <f>C28</f>
        <v>30464.33</v>
      </c>
      <c r="D27" s="87">
        <f t="shared" si="5"/>
        <v>25463.10305859712</v>
      </c>
      <c r="E27" s="87">
        <f t="shared" si="5"/>
        <v>29788</v>
      </c>
      <c r="F27" s="87">
        <f t="shared" si="5"/>
        <v>29788</v>
      </c>
      <c r="G27" s="87">
        <f t="shared" si="5"/>
        <v>29788</v>
      </c>
    </row>
    <row r="28" spans="1:7" ht="36.75" customHeight="1">
      <c r="A28" s="57" t="s">
        <v>138</v>
      </c>
      <c r="B28" s="60" t="s">
        <v>139</v>
      </c>
      <c r="C28" s="180">
        <f>C29+C60</f>
        <v>30464.33</v>
      </c>
      <c r="D28" s="88">
        <f>D29+D60</f>
        <v>25463.10305859712</v>
      </c>
      <c r="E28" s="88">
        <f>E29+E60</f>
        <v>29788</v>
      </c>
      <c r="F28" s="88">
        <f>F29+F60</f>
        <v>29788</v>
      </c>
      <c r="G28" s="88">
        <f>G29+G60</f>
        <v>29788</v>
      </c>
    </row>
    <row r="29" spans="1:7" ht="12.75">
      <c r="A29" s="62" t="s">
        <v>140</v>
      </c>
      <c r="B29" s="63" t="s">
        <v>92</v>
      </c>
      <c r="C29" s="181">
        <f>C30</f>
        <v>26470.81</v>
      </c>
      <c r="D29" s="89">
        <f aca="true" t="shared" si="6" ref="D29:G30">D30</f>
        <v>21469.58305859712</v>
      </c>
      <c r="E29" s="89">
        <f t="shared" si="6"/>
        <v>25893</v>
      </c>
      <c r="F29" s="89">
        <f t="shared" si="6"/>
        <v>25893</v>
      </c>
      <c r="G29" s="89">
        <f t="shared" si="6"/>
        <v>25893</v>
      </c>
    </row>
    <row r="30" spans="1:7" ht="16.5" customHeight="1">
      <c r="A30" s="107" t="s">
        <v>171</v>
      </c>
      <c r="B30" s="110" t="s">
        <v>178</v>
      </c>
      <c r="C30" s="182">
        <f>C31</f>
        <v>26470.81</v>
      </c>
      <c r="D30" s="111">
        <f t="shared" si="6"/>
        <v>21469.58305859712</v>
      </c>
      <c r="E30" s="111">
        <f t="shared" si="6"/>
        <v>25893</v>
      </c>
      <c r="F30" s="111">
        <f t="shared" si="6"/>
        <v>25893</v>
      </c>
      <c r="G30" s="111">
        <f t="shared" si="6"/>
        <v>25893</v>
      </c>
    </row>
    <row r="31" spans="1:7" ht="12.75">
      <c r="A31" s="65">
        <v>3</v>
      </c>
      <c r="B31" s="9" t="s">
        <v>6</v>
      </c>
      <c r="C31" s="183">
        <f>C32+C57</f>
        <v>26470.81</v>
      </c>
      <c r="D31" s="90">
        <f>D32+D57</f>
        <v>21469.58305859712</v>
      </c>
      <c r="E31" s="90">
        <f>E32+E57</f>
        <v>25893</v>
      </c>
      <c r="F31" s="90">
        <f>F32+F57</f>
        <v>25893</v>
      </c>
      <c r="G31" s="90">
        <f>G32+G57</f>
        <v>25893</v>
      </c>
    </row>
    <row r="32" spans="1:7" s="2" customFormat="1" ht="12.75">
      <c r="A32" s="10">
        <v>32</v>
      </c>
      <c r="B32" s="11" t="s">
        <v>11</v>
      </c>
      <c r="C32" s="184">
        <f>C33+C37+C42+C51</f>
        <v>25714.33</v>
      </c>
      <c r="D32" s="91">
        <f>D33+D37+D42+D51</f>
        <v>20673.24305859712</v>
      </c>
      <c r="E32" s="91">
        <f>E33+E37+E42+E51</f>
        <v>25093</v>
      </c>
      <c r="F32" s="91">
        <f>E32</f>
        <v>25093</v>
      </c>
      <c r="G32" s="91">
        <f>F32</f>
        <v>25093</v>
      </c>
    </row>
    <row r="33" spans="1:7" ht="13.5" customHeight="1">
      <c r="A33" s="12">
        <v>321</v>
      </c>
      <c r="B33" s="13" t="s">
        <v>12</v>
      </c>
      <c r="C33" s="167">
        <f>SUM(C34:C36)</f>
        <v>1373.1299999999999</v>
      </c>
      <c r="D33" s="82">
        <f>SUM(D34:D36)</f>
        <v>1659.0394883535735</v>
      </c>
      <c r="E33" s="82">
        <f>SUM(E34:E36)</f>
        <v>2600</v>
      </c>
      <c r="F33" s="82">
        <v>0</v>
      </c>
      <c r="G33" s="82">
        <f>F33</f>
        <v>0</v>
      </c>
    </row>
    <row r="34" spans="1:7" ht="12.75" customHeight="1">
      <c r="A34" s="14">
        <v>3211</v>
      </c>
      <c r="B34" s="15" t="s">
        <v>28</v>
      </c>
      <c r="C34" s="175">
        <v>1286.86</v>
      </c>
      <c r="D34" s="86">
        <f>10000/7.5345</f>
        <v>1327.2280841462605</v>
      </c>
      <c r="E34" s="86">
        <v>2000</v>
      </c>
      <c r="F34" s="86">
        <v>0</v>
      </c>
      <c r="G34" s="86">
        <v>0</v>
      </c>
    </row>
    <row r="35" spans="1:7" ht="12.75" customHeight="1">
      <c r="A35" s="14">
        <v>3213</v>
      </c>
      <c r="B35" s="15" t="s">
        <v>30</v>
      </c>
      <c r="C35" s="175">
        <v>86.27</v>
      </c>
      <c r="D35" s="86">
        <v>265.45</v>
      </c>
      <c r="E35" s="86">
        <v>500</v>
      </c>
      <c r="F35" s="86">
        <v>0</v>
      </c>
      <c r="G35" s="86">
        <v>0</v>
      </c>
    </row>
    <row r="36" spans="1:7" ht="12.75" customHeight="1">
      <c r="A36" s="14">
        <v>3214</v>
      </c>
      <c r="B36" s="15" t="s">
        <v>31</v>
      </c>
      <c r="C36" s="175">
        <v>0</v>
      </c>
      <c r="D36" s="86">
        <f>500/7.5345</f>
        <v>66.36140420731303</v>
      </c>
      <c r="E36" s="86">
        <v>100</v>
      </c>
      <c r="F36" s="86">
        <v>0</v>
      </c>
      <c r="G36" s="86">
        <v>0</v>
      </c>
    </row>
    <row r="37" spans="1:7" ht="12.75">
      <c r="A37" s="12">
        <v>322</v>
      </c>
      <c r="B37" s="13" t="s">
        <v>13</v>
      </c>
      <c r="C37" s="167">
        <f>SUM(C38:C41)</f>
        <v>16742</v>
      </c>
      <c r="D37" s="82">
        <f>SUM(D38:D41)</f>
        <v>10352.369999999999</v>
      </c>
      <c r="E37" s="82">
        <f>SUM(E38:E41)</f>
        <v>12333</v>
      </c>
      <c r="F37" s="82">
        <v>0</v>
      </c>
      <c r="G37" s="82">
        <v>0</v>
      </c>
    </row>
    <row r="38" spans="1:7" ht="12.75" customHeight="1">
      <c r="A38" s="14">
        <v>3221</v>
      </c>
      <c r="B38" s="15" t="s">
        <v>32</v>
      </c>
      <c r="C38" s="175">
        <v>4951.44</v>
      </c>
      <c r="D38" s="86">
        <v>1592.67</v>
      </c>
      <c r="E38" s="86">
        <v>2800</v>
      </c>
      <c r="F38" s="86">
        <v>0</v>
      </c>
      <c r="G38" s="86">
        <v>0</v>
      </c>
    </row>
    <row r="39" spans="1:7" ht="12.75" customHeight="1">
      <c r="A39" s="14">
        <v>3223</v>
      </c>
      <c r="B39" s="15" t="s">
        <v>34</v>
      </c>
      <c r="C39" s="175">
        <v>10993.52</v>
      </c>
      <c r="D39" s="86">
        <v>8626.98</v>
      </c>
      <c r="E39" s="86">
        <v>8833</v>
      </c>
      <c r="F39" s="86">
        <v>0</v>
      </c>
      <c r="G39" s="86">
        <v>0</v>
      </c>
    </row>
    <row r="40" spans="1:7" ht="12.75" customHeight="1">
      <c r="A40" s="14">
        <v>3225</v>
      </c>
      <c r="B40" s="15" t="s">
        <v>36</v>
      </c>
      <c r="C40" s="175">
        <v>603.88</v>
      </c>
      <c r="D40" s="86">
        <v>132.72</v>
      </c>
      <c r="E40" s="86">
        <v>200</v>
      </c>
      <c r="F40" s="86">
        <v>0</v>
      </c>
      <c r="G40" s="86">
        <v>0</v>
      </c>
    </row>
    <row r="41" spans="1:7" ht="12.75" customHeight="1">
      <c r="A41" s="14">
        <v>3227</v>
      </c>
      <c r="B41" s="15" t="s">
        <v>37</v>
      </c>
      <c r="C41" s="175">
        <v>193.16</v>
      </c>
      <c r="D41" s="86">
        <v>0</v>
      </c>
      <c r="E41" s="86">
        <v>500</v>
      </c>
      <c r="F41" s="86">
        <v>0</v>
      </c>
      <c r="G41" s="86">
        <v>0</v>
      </c>
    </row>
    <row r="42" spans="1:7" ht="12.75">
      <c r="A42" s="12">
        <v>323</v>
      </c>
      <c r="B42" s="13" t="s">
        <v>14</v>
      </c>
      <c r="C42" s="167">
        <f>SUM(C43:C50)</f>
        <v>6981.819999999999</v>
      </c>
      <c r="D42" s="82">
        <f>SUM(D43:D50)</f>
        <v>8487.633570243546</v>
      </c>
      <c r="E42" s="82">
        <f>SUM(E43:E50)</f>
        <v>9650</v>
      </c>
      <c r="F42" s="82">
        <v>0</v>
      </c>
      <c r="G42" s="82">
        <f>F42</f>
        <v>0</v>
      </c>
    </row>
    <row r="43" spans="1:7" ht="12.75" customHeight="1">
      <c r="A43" s="14">
        <v>3231</v>
      </c>
      <c r="B43" s="15" t="s">
        <v>38</v>
      </c>
      <c r="C43" s="175">
        <v>1202.97</v>
      </c>
      <c r="D43" s="86">
        <f>11000/7.5345</f>
        <v>1459.9508925608866</v>
      </c>
      <c r="E43" s="86">
        <v>1500</v>
      </c>
      <c r="F43" s="86">
        <v>0</v>
      </c>
      <c r="G43" s="86">
        <v>0</v>
      </c>
    </row>
    <row r="44" spans="1:7" ht="12.75" customHeight="1">
      <c r="A44" s="14">
        <v>3233</v>
      </c>
      <c r="B44" s="15" t="s">
        <v>52</v>
      </c>
      <c r="C44" s="175">
        <v>0</v>
      </c>
      <c r="D44" s="86">
        <v>0</v>
      </c>
      <c r="E44" s="86">
        <v>0</v>
      </c>
      <c r="F44" s="86">
        <v>0</v>
      </c>
      <c r="G44" s="86">
        <v>0</v>
      </c>
    </row>
    <row r="45" spans="1:7" ht="12.75" customHeight="1">
      <c r="A45" s="14">
        <v>3234</v>
      </c>
      <c r="B45" s="15" t="s">
        <v>40</v>
      </c>
      <c r="C45" s="175">
        <v>2637.85</v>
      </c>
      <c r="D45" s="86">
        <f>21000/7.5345</f>
        <v>2787.178976707147</v>
      </c>
      <c r="E45" s="86">
        <v>3100</v>
      </c>
      <c r="F45" s="86">
        <v>0</v>
      </c>
      <c r="G45" s="86">
        <v>0</v>
      </c>
    </row>
    <row r="46" spans="1:7" ht="12.75" customHeight="1">
      <c r="A46" s="14">
        <v>3235</v>
      </c>
      <c r="B46" s="15" t="s">
        <v>53</v>
      </c>
      <c r="C46" s="175">
        <v>843.95</v>
      </c>
      <c r="D46" s="86">
        <v>1214.42</v>
      </c>
      <c r="E46" s="86">
        <v>1300</v>
      </c>
      <c r="F46" s="86">
        <v>0</v>
      </c>
      <c r="G46" s="86">
        <v>0</v>
      </c>
    </row>
    <row r="47" spans="1:7" ht="12.75" customHeight="1">
      <c r="A47" s="14">
        <v>3236</v>
      </c>
      <c r="B47" s="15" t="s">
        <v>41</v>
      </c>
      <c r="C47" s="175">
        <v>683.19</v>
      </c>
      <c r="D47" s="86">
        <v>1433.41</v>
      </c>
      <c r="E47" s="86">
        <v>1500</v>
      </c>
      <c r="F47" s="86">
        <v>0</v>
      </c>
      <c r="G47" s="86">
        <v>0</v>
      </c>
    </row>
    <row r="48" spans="1:7" ht="12.75" customHeight="1">
      <c r="A48" s="14">
        <v>3237</v>
      </c>
      <c r="B48" s="15" t="s">
        <v>42</v>
      </c>
      <c r="C48" s="175">
        <v>124.43</v>
      </c>
      <c r="D48" s="86">
        <f>1000/7.5345</f>
        <v>132.72280841462606</v>
      </c>
      <c r="E48" s="86">
        <v>150</v>
      </c>
      <c r="F48" s="86">
        <v>0</v>
      </c>
      <c r="G48" s="86">
        <v>0</v>
      </c>
    </row>
    <row r="49" spans="1:7" ht="12.75" customHeight="1">
      <c r="A49" s="14">
        <v>3238</v>
      </c>
      <c r="B49" s="15" t="s">
        <v>43</v>
      </c>
      <c r="C49" s="175">
        <v>1461.61</v>
      </c>
      <c r="D49" s="86">
        <f>11000/7.5345</f>
        <v>1459.9508925608866</v>
      </c>
      <c r="E49" s="86">
        <v>1800</v>
      </c>
      <c r="F49" s="86">
        <v>0</v>
      </c>
      <c r="G49" s="86">
        <v>0</v>
      </c>
    </row>
    <row r="50" spans="1:7" ht="12.75" customHeight="1">
      <c r="A50" s="14">
        <v>3239</v>
      </c>
      <c r="B50" s="15" t="s">
        <v>44</v>
      </c>
      <c r="C50" s="175">
        <v>27.82</v>
      </c>
      <c r="D50" s="86">
        <v>0</v>
      </c>
      <c r="E50" s="86">
        <v>300</v>
      </c>
      <c r="F50" s="86">
        <v>0</v>
      </c>
      <c r="G50" s="86">
        <v>0</v>
      </c>
    </row>
    <row r="51" spans="1:7" ht="26.25" customHeight="1">
      <c r="A51" s="12">
        <v>329</v>
      </c>
      <c r="B51" s="13" t="s">
        <v>15</v>
      </c>
      <c r="C51" s="167">
        <f>SUM(C52:C56)</f>
        <v>617.38</v>
      </c>
      <c r="D51" s="82">
        <f>SUM(D53:D56)</f>
        <v>174.2</v>
      </c>
      <c r="E51" s="82">
        <f>SUM(E53:E56)</f>
        <v>510</v>
      </c>
      <c r="F51" s="82">
        <v>0</v>
      </c>
      <c r="G51" s="82">
        <f>SUM(G53:G56)</f>
        <v>0</v>
      </c>
    </row>
    <row r="52" spans="1:7" ht="12" customHeight="1">
      <c r="A52" s="14">
        <v>3292</v>
      </c>
      <c r="B52" s="15" t="s">
        <v>170</v>
      </c>
      <c r="C52" s="175">
        <v>0</v>
      </c>
      <c r="D52" s="86">
        <v>0</v>
      </c>
      <c r="E52" s="86">
        <v>0</v>
      </c>
      <c r="F52" s="86">
        <v>0</v>
      </c>
      <c r="G52" s="86">
        <v>0</v>
      </c>
    </row>
    <row r="53" spans="1:7" ht="12.75" customHeight="1">
      <c r="A53" s="14">
        <v>3293</v>
      </c>
      <c r="B53" s="15" t="s">
        <v>45</v>
      </c>
      <c r="C53" s="175">
        <v>0</v>
      </c>
      <c r="D53" s="86">
        <v>0</v>
      </c>
      <c r="E53" s="86">
        <v>0</v>
      </c>
      <c r="F53" s="86">
        <v>0</v>
      </c>
      <c r="G53" s="86">
        <v>0</v>
      </c>
    </row>
    <row r="54" spans="1:7" ht="12.75" customHeight="1">
      <c r="A54" s="14">
        <v>3294</v>
      </c>
      <c r="B54" s="15" t="s">
        <v>60</v>
      </c>
      <c r="C54" s="175">
        <v>53.09</v>
      </c>
      <c r="D54" s="86">
        <v>0</v>
      </c>
      <c r="E54" s="86">
        <v>60</v>
      </c>
      <c r="F54" s="86">
        <v>0</v>
      </c>
      <c r="G54" s="86">
        <v>0</v>
      </c>
    </row>
    <row r="55" spans="1:7" ht="12.75" customHeight="1">
      <c r="A55" s="14">
        <v>3295</v>
      </c>
      <c r="B55" s="15" t="s">
        <v>62</v>
      </c>
      <c r="C55" s="175">
        <v>115.8</v>
      </c>
      <c r="D55" s="86">
        <v>66.36</v>
      </c>
      <c r="E55" s="86">
        <v>150</v>
      </c>
      <c r="F55" s="86">
        <v>0</v>
      </c>
      <c r="G55" s="86">
        <v>0</v>
      </c>
    </row>
    <row r="56" spans="1:7" ht="24" customHeight="1">
      <c r="A56" s="14">
        <v>3299</v>
      </c>
      <c r="B56" s="15" t="s">
        <v>15</v>
      </c>
      <c r="C56" s="175">
        <v>448.49</v>
      </c>
      <c r="D56" s="86">
        <v>107.84</v>
      </c>
      <c r="E56" s="86">
        <v>300</v>
      </c>
      <c r="F56" s="86">
        <v>0</v>
      </c>
      <c r="G56" s="86">
        <v>0</v>
      </c>
    </row>
    <row r="57" spans="1:7" s="2" customFormat="1" ht="12.75">
      <c r="A57" s="10">
        <v>34</v>
      </c>
      <c r="B57" s="11" t="s">
        <v>16</v>
      </c>
      <c r="C57" s="184">
        <f>C58</f>
        <v>756.48</v>
      </c>
      <c r="D57" s="91">
        <f aca="true" t="shared" si="7" ref="D57:G58">D58</f>
        <v>796.34</v>
      </c>
      <c r="E57" s="91">
        <f t="shared" si="7"/>
        <v>800</v>
      </c>
      <c r="F57" s="91">
        <f>E57</f>
        <v>800</v>
      </c>
      <c r="G57" s="91">
        <f>F57</f>
        <v>800</v>
      </c>
    </row>
    <row r="58" spans="1:7" ht="12.75" customHeight="1">
      <c r="A58" s="12">
        <v>343</v>
      </c>
      <c r="B58" s="13" t="s">
        <v>17</v>
      </c>
      <c r="C58" s="167">
        <f>C59</f>
        <v>756.48</v>
      </c>
      <c r="D58" s="82">
        <f t="shared" si="7"/>
        <v>796.34</v>
      </c>
      <c r="E58" s="82">
        <f t="shared" si="7"/>
        <v>800</v>
      </c>
      <c r="F58" s="82">
        <f t="shared" si="7"/>
        <v>0</v>
      </c>
      <c r="G58" s="82">
        <f t="shared" si="7"/>
        <v>0</v>
      </c>
    </row>
    <row r="59" spans="1:7" ht="26.25" customHeight="1">
      <c r="A59" s="14">
        <v>3431</v>
      </c>
      <c r="B59" s="15" t="s">
        <v>47</v>
      </c>
      <c r="C59" s="175">
        <v>756.48</v>
      </c>
      <c r="D59" s="86">
        <v>796.34</v>
      </c>
      <c r="E59" s="86">
        <v>800</v>
      </c>
      <c r="F59" s="86">
        <v>0</v>
      </c>
      <c r="G59" s="86">
        <v>0</v>
      </c>
    </row>
    <row r="60" spans="1:7" s="2" customFormat="1" ht="26.25" customHeight="1">
      <c r="A60" s="58" t="s">
        <v>141</v>
      </c>
      <c r="B60" s="64" t="s">
        <v>142</v>
      </c>
      <c r="C60" s="185">
        <f>C61</f>
        <v>3993.52</v>
      </c>
      <c r="D60" s="92">
        <f aca="true" t="shared" si="8" ref="D60:G61">D61</f>
        <v>3993.52</v>
      </c>
      <c r="E60" s="92">
        <f t="shared" si="8"/>
        <v>3895</v>
      </c>
      <c r="F60" s="92">
        <f t="shared" si="8"/>
        <v>3895</v>
      </c>
      <c r="G60" s="92">
        <f t="shared" si="8"/>
        <v>3895</v>
      </c>
    </row>
    <row r="61" spans="1:7" s="2" customFormat="1" ht="14.25" customHeight="1">
      <c r="A61" s="107" t="s">
        <v>171</v>
      </c>
      <c r="B61" s="110" t="s">
        <v>178</v>
      </c>
      <c r="C61" s="186">
        <f>C62</f>
        <v>3993.52</v>
      </c>
      <c r="D61" s="99">
        <f t="shared" si="8"/>
        <v>3993.52</v>
      </c>
      <c r="E61" s="99">
        <f t="shared" si="8"/>
        <v>3895</v>
      </c>
      <c r="F61" s="99">
        <f t="shared" si="8"/>
        <v>3895</v>
      </c>
      <c r="G61" s="99">
        <f t="shared" si="8"/>
        <v>3895</v>
      </c>
    </row>
    <row r="62" spans="1:7" s="2" customFormat="1" ht="12.75">
      <c r="A62" s="65">
        <v>3</v>
      </c>
      <c r="B62" s="9" t="s">
        <v>6</v>
      </c>
      <c r="C62" s="183">
        <f>C63</f>
        <v>3993.52</v>
      </c>
      <c r="D62" s="90">
        <f>D63</f>
        <v>3993.52</v>
      </c>
      <c r="E62" s="90">
        <f>E63</f>
        <v>3895</v>
      </c>
      <c r="F62" s="90">
        <f>F63</f>
        <v>3895</v>
      </c>
      <c r="G62" s="90">
        <f>G63</f>
        <v>3895</v>
      </c>
    </row>
    <row r="63" spans="1:7" s="2" customFormat="1" ht="12.75">
      <c r="A63" s="10">
        <v>32</v>
      </c>
      <c r="B63" s="11" t="s">
        <v>11</v>
      </c>
      <c r="C63" s="184">
        <f>C64+C66</f>
        <v>3993.52</v>
      </c>
      <c r="D63" s="91">
        <f>D64+D66</f>
        <v>3993.52</v>
      </c>
      <c r="E63" s="91">
        <f>E64+E66</f>
        <v>3895</v>
      </c>
      <c r="F63" s="91">
        <f>E63</f>
        <v>3895</v>
      </c>
      <c r="G63" s="91">
        <f>F63</f>
        <v>3895</v>
      </c>
    </row>
    <row r="64" spans="1:7" s="2" customFormat="1" ht="12.75" customHeight="1">
      <c r="A64" s="12">
        <v>322</v>
      </c>
      <c r="B64" s="13" t="s">
        <v>13</v>
      </c>
      <c r="C64" s="167">
        <f>C65</f>
        <v>1638</v>
      </c>
      <c r="D64" s="82">
        <f>D65</f>
        <v>1990.85</v>
      </c>
      <c r="E64" s="82">
        <f>E65</f>
        <v>1947.5</v>
      </c>
      <c r="F64" s="82">
        <f>F65</f>
        <v>0</v>
      </c>
      <c r="G64" s="82">
        <f>G65</f>
        <v>0</v>
      </c>
    </row>
    <row r="65" spans="1:7" ht="12.75">
      <c r="A65" s="14">
        <v>3224</v>
      </c>
      <c r="B65" s="15" t="s">
        <v>35</v>
      </c>
      <c r="C65" s="175">
        <v>1638</v>
      </c>
      <c r="D65" s="86">
        <v>1990.85</v>
      </c>
      <c r="E65" s="86">
        <v>1947.5</v>
      </c>
      <c r="F65" s="86">
        <v>0</v>
      </c>
      <c r="G65" s="86">
        <v>0</v>
      </c>
    </row>
    <row r="66" spans="1:7" s="2" customFormat="1" ht="12.75" customHeight="1">
      <c r="A66" s="12">
        <v>323</v>
      </c>
      <c r="B66" s="13" t="s">
        <v>14</v>
      </c>
      <c r="C66" s="167">
        <f>C67</f>
        <v>2355.52</v>
      </c>
      <c r="D66" s="82">
        <f>D67</f>
        <v>2002.67</v>
      </c>
      <c r="E66" s="82">
        <f>E67</f>
        <v>1947.5</v>
      </c>
      <c r="F66" s="82">
        <f>F67</f>
        <v>0</v>
      </c>
      <c r="G66" s="82">
        <f>G67</f>
        <v>0</v>
      </c>
    </row>
    <row r="67" spans="1:7" ht="12.75" customHeight="1">
      <c r="A67" s="14">
        <v>3232</v>
      </c>
      <c r="B67" s="15" t="s">
        <v>39</v>
      </c>
      <c r="C67" s="175">
        <v>2355.52</v>
      </c>
      <c r="D67" s="86">
        <v>2002.67</v>
      </c>
      <c r="E67" s="86">
        <v>1947.5</v>
      </c>
      <c r="F67" s="86">
        <v>0</v>
      </c>
      <c r="G67" s="86">
        <v>0</v>
      </c>
    </row>
    <row r="68" spans="1:7" ht="12.75" customHeight="1">
      <c r="A68" s="58" t="s">
        <v>173</v>
      </c>
      <c r="B68" s="64" t="s">
        <v>174</v>
      </c>
      <c r="C68" s="185">
        <f>C69</f>
        <v>0</v>
      </c>
      <c r="D68" s="92">
        <f aca="true" t="shared" si="9" ref="D68:G69">D69</f>
        <v>0</v>
      </c>
      <c r="E68" s="92">
        <f t="shared" si="9"/>
        <v>0</v>
      </c>
      <c r="F68" s="92">
        <f t="shared" si="9"/>
        <v>0</v>
      </c>
      <c r="G68" s="92">
        <f t="shared" si="9"/>
        <v>0</v>
      </c>
    </row>
    <row r="69" spans="1:7" ht="12.75" customHeight="1">
      <c r="A69" s="107" t="s">
        <v>172</v>
      </c>
      <c r="B69" s="112" t="s">
        <v>90</v>
      </c>
      <c r="C69" s="186">
        <f>C70</f>
        <v>0</v>
      </c>
      <c r="D69" s="99">
        <f t="shared" si="9"/>
        <v>0</v>
      </c>
      <c r="E69" s="99">
        <f t="shared" si="9"/>
        <v>0</v>
      </c>
      <c r="F69" s="99">
        <f t="shared" si="9"/>
        <v>0</v>
      </c>
      <c r="G69" s="99">
        <f t="shared" si="9"/>
        <v>0</v>
      </c>
    </row>
    <row r="70" spans="1:7" ht="12.75" customHeight="1">
      <c r="A70" s="65">
        <v>3</v>
      </c>
      <c r="B70" s="9" t="s">
        <v>6</v>
      </c>
      <c r="C70" s="183">
        <f>C71</f>
        <v>0</v>
      </c>
      <c r="D70" s="90">
        <f aca="true" t="shared" si="10" ref="D70:G72">D71</f>
        <v>0</v>
      </c>
      <c r="E70" s="90">
        <f t="shared" si="10"/>
        <v>0</v>
      </c>
      <c r="F70" s="90">
        <f t="shared" si="10"/>
        <v>0</v>
      </c>
      <c r="G70" s="90">
        <f t="shared" si="10"/>
        <v>0</v>
      </c>
    </row>
    <row r="71" spans="1:7" ht="12.75" customHeight="1">
      <c r="A71" s="10">
        <v>32</v>
      </c>
      <c r="B71" s="11" t="s">
        <v>11</v>
      </c>
      <c r="C71" s="184">
        <f>C72</f>
        <v>0</v>
      </c>
      <c r="D71" s="91">
        <f t="shared" si="10"/>
        <v>0</v>
      </c>
      <c r="E71" s="91">
        <f t="shared" si="10"/>
        <v>0</v>
      </c>
      <c r="F71" s="91">
        <f t="shared" si="10"/>
        <v>0</v>
      </c>
      <c r="G71" s="91">
        <f t="shared" si="10"/>
        <v>0</v>
      </c>
    </row>
    <row r="72" spans="1:7" ht="12.75" customHeight="1">
      <c r="A72" s="12">
        <v>322</v>
      </c>
      <c r="B72" s="13" t="s">
        <v>13</v>
      </c>
      <c r="C72" s="167">
        <f>C73</f>
        <v>0</v>
      </c>
      <c r="D72" s="82">
        <f t="shared" si="10"/>
        <v>0</v>
      </c>
      <c r="E72" s="82">
        <f t="shared" si="10"/>
        <v>0</v>
      </c>
      <c r="F72" s="82">
        <f t="shared" si="10"/>
        <v>0</v>
      </c>
      <c r="G72" s="82">
        <f t="shared" si="10"/>
        <v>0</v>
      </c>
    </row>
    <row r="73" spans="1:7" ht="12.75" customHeight="1">
      <c r="A73" s="14">
        <v>3223</v>
      </c>
      <c r="B73" s="15" t="s">
        <v>34</v>
      </c>
      <c r="C73" s="175">
        <v>0</v>
      </c>
      <c r="D73" s="86">
        <v>0</v>
      </c>
      <c r="E73" s="86"/>
      <c r="F73" s="86">
        <v>0</v>
      </c>
      <c r="G73" s="86">
        <v>0</v>
      </c>
    </row>
    <row r="74" spans="1:7" ht="24.75" customHeight="1">
      <c r="A74" s="57" t="s">
        <v>143</v>
      </c>
      <c r="B74" s="71" t="s">
        <v>144</v>
      </c>
      <c r="C74" s="168">
        <f>C75</f>
        <v>44554.43</v>
      </c>
      <c r="D74" s="93">
        <f>D75</f>
        <v>31895.01</v>
      </c>
      <c r="E74" s="93">
        <f>E75</f>
        <v>24242.997370097553</v>
      </c>
      <c r="F74" s="93">
        <f>F75</f>
        <v>24242.997370097553</v>
      </c>
      <c r="G74" s="93">
        <f>G75</f>
        <v>24242.997370097553</v>
      </c>
    </row>
    <row r="75" spans="1:7" ht="26.25" customHeight="1">
      <c r="A75" s="57" t="s">
        <v>145</v>
      </c>
      <c r="B75" s="71" t="s">
        <v>146</v>
      </c>
      <c r="C75" s="168">
        <f>C76+C126+C136+C141</f>
        <v>44554.43</v>
      </c>
      <c r="D75" s="93">
        <f>D76+D126+D141</f>
        <v>31895.01</v>
      </c>
      <c r="E75" s="93">
        <f>E76+E126+E141</f>
        <v>24242.997370097553</v>
      </c>
      <c r="F75" s="93">
        <f>F76+F126+F141</f>
        <v>24242.997370097553</v>
      </c>
      <c r="G75" s="93">
        <f>G76+G126+G141</f>
        <v>24242.997370097553</v>
      </c>
    </row>
    <row r="76" spans="1:7" ht="17.25" customHeight="1">
      <c r="A76" s="67" t="s">
        <v>138</v>
      </c>
      <c r="B76" s="66" t="s">
        <v>147</v>
      </c>
      <c r="C76" s="168">
        <f>C77+C85+C92+C98+C112</f>
        <v>33341.82</v>
      </c>
      <c r="D76" s="93">
        <f>D85+D92+D98+D112</f>
        <v>31895.01</v>
      </c>
      <c r="E76" s="93">
        <f>E85+E92+E98+E112</f>
        <v>24242.997370097553</v>
      </c>
      <c r="F76" s="93">
        <f>F77+F85+F92+F98+F112</f>
        <v>24242.997370097553</v>
      </c>
      <c r="G76" s="93">
        <f>G85+G92+G98+G112</f>
        <v>24242.997370097553</v>
      </c>
    </row>
    <row r="77" spans="1:7" ht="16.5" customHeight="1">
      <c r="A77" s="72" t="s">
        <v>140</v>
      </c>
      <c r="B77" s="72" t="s">
        <v>188</v>
      </c>
      <c r="C77" s="187">
        <f>C78</f>
        <v>702.74</v>
      </c>
      <c r="D77" s="95">
        <f aca="true" t="shared" si="11" ref="D77:G81">D78</f>
        <v>0</v>
      </c>
      <c r="E77" s="95">
        <f t="shared" si="11"/>
        <v>0</v>
      </c>
      <c r="F77" s="95">
        <f t="shared" si="11"/>
        <v>0</v>
      </c>
      <c r="G77" s="95">
        <f t="shared" si="11"/>
        <v>0</v>
      </c>
    </row>
    <row r="78" spans="1:7" ht="16.5" customHeight="1">
      <c r="A78" s="107" t="s">
        <v>172</v>
      </c>
      <c r="B78" s="112" t="s">
        <v>90</v>
      </c>
      <c r="C78" s="188">
        <f>C79</f>
        <v>702.74</v>
      </c>
      <c r="D78" s="94">
        <f t="shared" si="11"/>
        <v>0</v>
      </c>
      <c r="E78" s="94">
        <f t="shared" si="11"/>
        <v>0</v>
      </c>
      <c r="F78" s="94">
        <f t="shared" si="11"/>
        <v>0</v>
      </c>
      <c r="G78" s="94">
        <f t="shared" si="11"/>
        <v>0</v>
      </c>
    </row>
    <row r="79" spans="1:7" ht="12.75" customHeight="1">
      <c r="A79" s="68">
        <v>3</v>
      </c>
      <c r="B79" s="17" t="s">
        <v>6</v>
      </c>
      <c r="C79" s="183">
        <f>C80</f>
        <v>702.74</v>
      </c>
      <c r="D79" s="90">
        <f t="shared" si="11"/>
        <v>0</v>
      </c>
      <c r="E79" s="90">
        <f t="shared" si="11"/>
        <v>0</v>
      </c>
      <c r="F79" s="90">
        <f t="shared" si="11"/>
        <v>0</v>
      </c>
      <c r="G79" s="90">
        <f t="shared" si="11"/>
        <v>0</v>
      </c>
    </row>
    <row r="80" spans="1:7" ht="12.75" customHeight="1">
      <c r="A80" s="18">
        <v>32</v>
      </c>
      <c r="B80" s="19" t="s">
        <v>11</v>
      </c>
      <c r="C80" s="184">
        <f>C81+C83</f>
        <v>702.74</v>
      </c>
      <c r="D80" s="91">
        <f t="shared" si="11"/>
        <v>0</v>
      </c>
      <c r="E80" s="91">
        <f t="shared" si="11"/>
        <v>0</v>
      </c>
      <c r="F80" s="91">
        <f t="shared" si="11"/>
        <v>0</v>
      </c>
      <c r="G80" s="91">
        <f t="shared" si="11"/>
        <v>0</v>
      </c>
    </row>
    <row r="81" spans="1:7" ht="12.75" customHeight="1">
      <c r="A81" s="12">
        <v>323</v>
      </c>
      <c r="B81" s="13" t="s">
        <v>15</v>
      </c>
      <c r="C81" s="167">
        <f>C82</f>
        <v>702.74</v>
      </c>
      <c r="D81" s="82">
        <f t="shared" si="11"/>
        <v>0</v>
      </c>
      <c r="E81" s="82">
        <f t="shared" si="11"/>
        <v>0</v>
      </c>
      <c r="F81" s="82">
        <f t="shared" si="11"/>
        <v>0</v>
      </c>
      <c r="G81" s="82">
        <f t="shared" si="11"/>
        <v>0</v>
      </c>
    </row>
    <row r="82" spans="1:7" ht="12.75" customHeight="1">
      <c r="A82" s="14">
        <v>3237</v>
      </c>
      <c r="B82" s="15" t="s">
        <v>42</v>
      </c>
      <c r="C82" s="175">
        <v>702.74</v>
      </c>
      <c r="D82" s="86">
        <v>0</v>
      </c>
      <c r="E82" s="86">
        <v>0</v>
      </c>
      <c r="F82" s="86">
        <v>0</v>
      </c>
      <c r="G82" s="86">
        <v>0</v>
      </c>
    </row>
    <row r="83" spans="1:7" ht="12.75" customHeight="1">
      <c r="A83" s="12">
        <v>329</v>
      </c>
      <c r="B83" s="13" t="s">
        <v>15</v>
      </c>
      <c r="C83" s="167">
        <f>C84</f>
        <v>0</v>
      </c>
      <c r="D83" s="82">
        <v>0</v>
      </c>
      <c r="E83" s="86">
        <v>0</v>
      </c>
      <c r="F83" s="86">
        <v>0</v>
      </c>
      <c r="G83" s="86">
        <v>0</v>
      </c>
    </row>
    <row r="84" spans="1:7" ht="12.75" customHeight="1">
      <c r="A84" s="14">
        <v>3296</v>
      </c>
      <c r="B84" s="15" t="s">
        <v>59</v>
      </c>
      <c r="C84" s="175">
        <v>0</v>
      </c>
      <c r="D84" s="86">
        <v>0</v>
      </c>
      <c r="E84" s="86">
        <v>0</v>
      </c>
      <c r="F84" s="86">
        <v>0</v>
      </c>
      <c r="G84" s="86">
        <v>0</v>
      </c>
    </row>
    <row r="85" spans="1:7" ht="12.75" customHeight="1">
      <c r="A85" s="158" t="s">
        <v>148</v>
      </c>
      <c r="B85" s="158" t="s">
        <v>211</v>
      </c>
      <c r="C85" s="189">
        <v>0</v>
      </c>
      <c r="D85" s="155">
        <f aca="true" t="shared" si="12" ref="D85:E88">D86</f>
        <v>1061.78</v>
      </c>
      <c r="E85" s="155">
        <f t="shared" si="12"/>
        <v>3000</v>
      </c>
      <c r="F85" s="155">
        <f aca="true" t="shared" si="13" ref="F85:G87">F86</f>
        <v>3000</v>
      </c>
      <c r="G85" s="155">
        <f t="shared" si="13"/>
        <v>3000</v>
      </c>
    </row>
    <row r="86" spans="1:7" ht="12.75" customHeight="1">
      <c r="A86" s="156" t="s">
        <v>172</v>
      </c>
      <c r="B86" s="157" t="s">
        <v>90</v>
      </c>
      <c r="C86" s="190">
        <v>0</v>
      </c>
      <c r="D86" s="154">
        <f t="shared" si="12"/>
        <v>1061.78</v>
      </c>
      <c r="E86" s="154">
        <f t="shared" si="12"/>
        <v>3000</v>
      </c>
      <c r="F86" s="154">
        <f t="shared" si="13"/>
        <v>3000</v>
      </c>
      <c r="G86" s="154">
        <f t="shared" si="13"/>
        <v>3000</v>
      </c>
    </row>
    <row r="87" spans="1:7" ht="12.75" customHeight="1">
      <c r="A87" s="151">
        <v>3</v>
      </c>
      <c r="B87" s="143" t="s">
        <v>6</v>
      </c>
      <c r="C87" s="183">
        <v>0</v>
      </c>
      <c r="D87" s="152">
        <f t="shared" si="12"/>
        <v>1061.78</v>
      </c>
      <c r="E87" s="152">
        <f t="shared" si="12"/>
        <v>3000</v>
      </c>
      <c r="F87" s="152">
        <f t="shared" si="13"/>
        <v>3000</v>
      </c>
      <c r="G87" s="152">
        <f t="shared" si="13"/>
        <v>3000</v>
      </c>
    </row>
    <row r="88" spans="1:7" ht="12.75" customHeight="1">
      <c r="A88" s="144">
        <v>32</v>
      </c>
      <c r="B88" s="145" t="s">
        <v>11</v>
      </c>
      <c r="C88" s="184">
        <v>0</v>
      </c>
      <c r="D88" s="153">
        <f t="shared" si="12"/>
        <v>1061.78</v>
      </c>
      <c r="E88" s="153">
        <f t="shared" si="12"/>
        <v>3000</v>
      </c>
      <c r="F88" s="153">
        <f>E88</f>
        <v>3000</v>
      </c>
      <c r="G88" s="153">
        <f>F88</f>
        <v>3000</v>
      </c>
    </row>
    <row r="89" spans="1:7" ht="12.75" customHeight="1">
      <c r="A89" s="12">
        <v>329</v>
      </c>
      <c r="B89" s="13" t="s">
        <v>15</v>
      </c>
      <c r="C89" s="167">
        <v>0</v>
      </c>
      <c r="D89" s="82">
        <f>D90+D91</f>
        <v>1061.78</v>
      </c>
      <c r="E89" s="82">
        <f>E91</f>
        <v>3000</v>
      </c>
      <c r="F89" s="82">
        <v>0</v>
      </c>
      <c r="G89" s="82">
        <v>0</v>
      </c>
    </row>
    <row r="90" spans="1:7" ht="12.75" customHeight="1">
      <c r="A90" s="14">
        <v>3291</v>
      </c>
      <c r="B90" s="15" t="s">
        <v>212</v>
      </c>
      <c r="C90" s="175">
        <v>0</v>
      </c>
      <c r="D90" s="86">
        <v>0</v>
      </c>
      <c r="E90" s="86">
        <f>0</f>
        <v>0</v>
      </c>
      <c r="F90" s="86">
        <v>0</v>
      </c>
      <c r="G90" s="86">
        <v>0</v>
      </c>
    </row>
    <row r="91" spans="1:7" ht="12.75" customHeight="1">
      <c r="A91" s="14">
        <v>3299</v>
      </c>
      <c r="B91" s="15" t="s">
        <v>15</v>
      </c>
      <c r="C91" s="175">
        <v>0</v>
      </c>
      <c r="D91" s="86">
        <v>1061.78</v>
      </c>
      <c r="E91" s="86">
        <v>3000</v>
      </c>
      <c r="F91" s="86">
        <v>0</v>
      </c>
      <c r="G91" s="86">
        <v>0</v>
      </c>
    </row>
    <row r="92" spans="1:7" ht="12.75" customHeight="1">
      <c r="A92" s="69" t="s">
        <v>149</v>
      </c>
      <c r="B92" s="115" t="s">
        <v>150</v>
      </c>
      <c r="C92" s="192">
        <f>C93</f>
        <v>530.89</v>
      </c>
      <c r="D92" s="98">
        <f aca="true" t="shared" si="14" ref="D92:G95">D93</f>
        <v>530.89</v>
      </c>
      <c r="E92" s="98">
        <f t="shared" si="14"/>
        <v>530.89</v>
      </c>
      <c r="F92" s="98">
        <f t="shared" si="14"/>
        <v>530.89</v>
      </c>
      <c r="G92" s="98">
        <f t="shared" si="14"/>
        <v>530.89</v>
      </c>
    </row>
    <row r="93" spans="1:7" ht="12.75" customHeight="1">
      <c r="A93" s="107" t="s">
        <v>172</v>
      </c>
      <c r="B93" s="112" t="s">
        <v>90</v>
      </c>
      <c r="C93" s="186">
        <f>C94</f>
        <v>530.89</v>
      </c>
      <c r="D93" s="99">
        <f t="shared" si="14"/>
        <v>530.89</v>
      </c>
      <c r="E93" s="99">
        <f t="shared" si="14"/>
        <v>530.89</v>
      </c>
      <c r="F93" s="99">
        <f t="shared" si="14"/>
        <v>530.89</v>
      </c>
      <c r="G93" s="99">
        <f t="shared" si="14"/>
        <v>530.89</v>
      </c>
    </row>
    <row r="94" spans="1:7" ht="12.75" customHeight="1">
      <c r="A94" s="68">
        <v>3</v>
      </c>
      <c r="B94" s="17" t="s">
        <v>6</v>
      </c>
      <c r="C94" s="183">
        <f>C95</f>
        <v>530.89</v>
      </c>
      <c r="D94" s="90">
        <f>D95</f>
        <v>530.89</v>
      </c>
      <c r="E94" s="90">
        <f>E95</f>
        <v>530.89</v>
      </c>
      <c r="F94" s="90">
        <f>F95</f>
        <v>530.89</v>
      </c>
      <c r="G94" s="90">
        <f>G95</f>
        <v>530.89</v>
      </c>
    </row>
    <row r="95" spans="1:7" ht="12.75" customHeight="1">
      <c r="A95" s="12">
        <v>32</v>
      </c>
      <c r="B95" s="13" t="s">
        <v>11</v>
      </c>
      <c r="C95" s="167">
        <f>C96</f>
        <v>530.89</v>
      </c>
      <c r="D95" s="82">
        <f t="shared" si="14"/>
        <v>530.89</v>
      </c>
      <c r="E95" s="82">
        <f t="shared" si="14"/>
        <v>530.89</v>
      </c>
      <c r="F95" s="82">
        <f>E95</f>
        <v>530.89</v>
      </c>
      <c r="G95" s="82">
        <f>F95</f>
        <v>530.89</v>
      </c>
    </row>
    <row r="96" spans="1:7" ht="12.75" customHeight="1">
      <c r="A96" s="12">
        <v>323</v>
      </c>
      <c r="B96" s="13" t="s">
        <v>14</v>
      </c>
      <c r="C96" s="167">
        <f>C97</f>
        <v>530.89</v>
      </c>
      <c r="D96" s="82">
        <f>D97</f>
        <v>530.89</v>
      </c>
      <c r="E96" s="82">
        <f>E97</f>
        <v>530.89</v>
      </c>
      <c r="F96" s="82">
        <v>0</v>
      </c>
      <c r="G96" s="82">
        <v>0</v>
      </c>
    </row>
    <row r="97" spans="1:7" ht="12.75" customHeight="1">
      <c r="A97" s="119">
        <v>3237</v>
      </c>
      <c r="B97" s="15" t="s">
        <v>42</v>
      </c>
      <c r="C97" s="193">
        <v>530.89</v>
      </c>
      <c r="D97" s="106">
        <v>530.89</v>
      </c>
      <c r="E97" s="106">
        <v>530.89</v>
      </c>
      <c r="F97" s="106">
        <v>0</v>
      </c>
      <c r="G97" s="106">
        <v>0</v>
      </c>
    </row>
    <row r="98" spans="1:7" ht="12.75" customHeight="1">
      <c r="A98" s="58" t="s">
        <v>209</v>
      </c>
      <c r="B98" s="64" t="s">
        <v>210</v>
      </c>
      <c r="C98" s="185">
        <f>C99</f>
        <v>32108.190000000002</v>
      </c>
      <c r="D98" s="92">
        <f aca="true" t="shared" si="15" ref="D98:G99">D99</f>
        <v>17372.75</v>
      </c>
      <c r="E98" s="92">
        <f t="shared" si="15"/>
        <v>10364.27</v>
      </c>
      <c r="F98" s="92">
        <f t="shared" si="15"/>
        <v>10364.27</v>
      </c>
      <c r="G98" s="92">
        <f t="shared" si="15"/>
        <v>10364.27</v>
      </c>
    </row>
    <row r="99" spans="1:7" ht="12.75" customHeight="1">
      <c r="A99" s="107" t="s">
        <v>172</v>
      </c>
      <c r="B99" s="112" t="s">
        <v>90</v>
      </c>
      <c r="C99" s="186">
        <f>C100</f>
        <v>32108.190000000002</v>
      </c>
      <c r="D99" s="99">
        <f t="shared" si="15"/>
        <v>17372.75</v>
      </c>
      <c r="E99" s="99">
        <f t="shared" si="15"/>
        <v>10364.27</v>
      </c>
      <c r="F99" s="99">
        <f t="shared" si="15"/>
        <v>10364.27</v>
      </c>
      <c r="G99" s="99">
        <f t="shared" si="15"/>
        <v>10364.27</v>
      </c>
    </row>
    <row r="100" spans="1:7" ht="12.75" customHeight="1">
      <c r="A100" s="68">
        <v>3</v>
      </c>
      <c r="B100" s="17" t="s">
        <v>6</v>
      </c>
      <c r="C100" s="183">
        <f>C101+C109</f>
        <v>32108.190000000002</v>
      </c>
      <c r="D100" s="90">
        <f>D101+D108</f>
        <v>17372.75</v>
      </c>
      <c r="E100" s="164">
        <f>E101+E108</f>
        <v>10364.27</v>
      </c>
      <c r="F100" s="90">
        <f>F101+F108</f>
        <v>10364.27</v>
      </c>
      <c r="G100" s="90">
        <f>G101+G108</f>
        <v>10364.27</v>
      </c>
    </row>
    <row r="101" spans="1:7" ht="12.75" customHeight="1">
      <c r="A101" s="10">
        <v>31</v>
      </c>
      <c r="B101" s="11" t="s">
        <v>7</v>
      </c>
      <c r="C101" s="184">
        <f>C102+C104+C106</f>
        <v>29031.43</v>
      </c>
      <c r="D101" s="91">
        <f>D102+D104+D106</f>
        <v>15196.1</v>
      </c>
      <c r="E101" s="91">
        <f>E102+E104+E106</f>
        <v>8905</v>
      </c>
      <c r="F101" s="91">
        <f>E101</f>
        <v>8905</v>
      </c>
      <c r="G101" s="91">
        <f>F101</f>
        <v>8905</v>
      </c>
    </row>
    <row r="102" spans="1:7" ht="12.75" customHeight="1">
      <c r="A102" s="12">
        <v>311</v>
      </c>
      <c r="B102" s="13" t="s">
        <v>8</v>
      </c>
      <c r="C102" s="167">
        <f>C103</f>
        <v>23581.07</v>
      </c>
      <c r="D102" s="82">
        <f>D103</f>
        <v>11727.59</v>
      </c>
      <c r="E102" s="82">
        <f>E103</f>
        <v>7000</v>
      </c>
      <c r="F102" s="82">
        <f>F103</f>
        <v>0</v>
      </c>
      <c r="G102" s="82">
        <f>G103</f>
        <v>0</v>
      </c>
    </row>
    <row r="103" spans="1:9" ht="12.75" customHeight="1">
      <c r="A103" s="14">
        <v>3111</v>
      </c>
      <c r="B103" s="15" t="s">
        <v>24</v>
      </c>
      <c r="C103" s="175">
        <v>23581.07</v>
      </c>
      <c r="D103" s="86">
        <v>11727.59</v>
      </c>
      <c r="E103" s="86">
        <v>7000</v>
      </c>
      <c r="F103" s="86">
        <v>0</v>
      </c>
      <c r="G103" s="86">
        <v>0</v>
      </c>
      <c r="I103" s="1" t="s">
        <v>223</v>
      </c>
    </row>
    <row r="104" spans="1:7" ht="12.75" customHeight="1">
      <c r="A104" s="12">
        <v>312</v>
      </c>
      <c r="B104" s="13" t="s">
        <v>9</v>
      </c>
      <c r="C104" s="167">
        <f>C105</f>
        <v>1559.49</v>
      </c>
      <c r="D104" s="82">
        <f>D105</f>
        <v>637.07</v>
      </c>
      <c r="E104" s="82">
        <f>E105</f>
        <v>750</v>
      </c>
      <c r="F104" s="82">
        <f>F105</f>
        <v>0</v>
      </c>
      <c r="G104" s="82">
        <f>G105</f>
        <v>0</v>
      </c>
    </row>
    <row r="105" spans="1:7" ht="12.75" customHeight="1">
      <c r="A105" s="14">
        <v>3121</v>
      </c>
      <c r="B105" s="15" t="s">
        <v>9</v>
      </c>
      <c r="C105" s="175">
        <v>1559.49</v>
      </c>
      <c r="D105" s="86">
        <v>637.07</v>
      </c>
      <c r="E105" s="86">
        <v>750</v>
      </c>
      <c r="F105" s="86">
        <v>0</v>
      </c>
      <c r="G105" s="86">
        <v>0</v>
      </c>
    </row>
    <row r="106" spans="1:7" ht="12.75" customHeight="1">
      <c r="A106" s="12">
        <v>313</v>
      </c>
      <c r="B106" s="13" t="s">
        <v>10</v>
      </c>
      <c r="C106" s="167">
        <f>C107</f>
        <v>3890.87</v>
      </c>
      <c r="D106" s="82">
        <f>D107</f>
        <v>2831.44</v>
      </c>
      <c r="E106" s="82">
        <f>E107</f>
        <v>1155</v>
      </c>
      <c r="F106" s="82">
        <f>F107</f>
        <v>0</v>
      </c>
      <c r="G106" s="82">
        <f>G107</f>
        <v>0</v>
      </c>
    </row>
    <row r="107" spans="1:7" ht="12.75" customHeight="1">
      <c r="A107" s="14">
        <v>3132</v>
      </c>
      <c r="B107" s="29" t="s">
        <v>27</v>
      </c>
      <c r="C107" s="191">
        <v>3890.87</v>
      </c>
      <c r="D107" s="100">
        <v>2831.44</v>
      </c>
      <c r="E107" s="100">
        <v>1155</v>
      </c>
      <c r="F107" s="100">
        <v>0</v>
      </c>
      <c r="G107" s="100">
        <v>0</v>
      </c>
    </row>
    <row r="108" spans="1:7" ht="12.75" customHeight="1">
      <c r="A108" s="10">
        <v>32</v>
      </c>
      <c r="B108" s="11" t="s">
        <v>11</v>
      </c>
      <c r="C108" s="184">
        <f>C109</f>
        <v>3076.76</v>
      </c>
      <c r="D108" s="91">
        <f>D109</f>
        <v>2176.6499999999996</v>
      </c>
      <c r="E108" s="91">
        <f>E109</f>
        <v>1459.27</v>
      </c>
      <c r="F108" s="91">
        <f>E108</f>
        <v>1459.27</v>
      </c>
      <c r="G108" s="91">
        <f>F108</f>
        <v>1459.27</v>
      </c>
    </row>
    <row r="109" spans="1:7" ht="12.75" customHeight="1">
      <c r="A109" s="12">
        <v>321</v>
      </c>
      <c r="B109" s="13" t="s">
        <v>12</v>
      </c>
      <c r="C109" s="167">
        <f>C110+C111</f>
        <v>3076.76</v>
      </c>
      <c r="D109" s="82">
        <f>D110+D111</f>
        <v>2176.6499999999996</v>
      </c>
      <c r="E109" s="82">
        <f>E110+E111</f>
        <v>1459.27</v>
      </c>
      <c r="F109" s="82">
        <f>F110+F111</f>
        <v>0</v>
      </c>
      <c r="G109" s="82">
        <f>G110+G111</f>
        <v>0</v>
      </c>
    </row>
    <row r="110" spans="1:7" ht="12.75" customHeight="1">
      <c r="A110" s="14">
        <v>3211</v>
      </c>
      <c r="B110" s="15" t="s">
        <v>28</v>
      </c>
      <c r="C110" s="175">
        <v>138.73</v>
      </c>
      <c r="D110" s="86">
        <v>318.53</v>
      </c>
      <c r="E110" s="86">
        <v>159.27</v>
      </c>
      <c r="F110" s="86">
        <v>0</v>
      </c>
      <c r="G110" s="86">
        <v>0</v>
      </c>
    </row>
    <row r="111" spans="1:7" ht="12.75" customHeight="1">
      <c r="A111" s="14">
        <v>3212</v>
      </c>
      <c r="B111" s="15" t="s">
        <v>29</v>
      </c>
      <c r="C111" s="175">
        <v>2938.03</v>
      </c>
      <c r="D111" s="86">
        <v>1858.12</v>
      </c>
      <c r="E111" s="86">
        <v>1300</v>
      </c>
      <c r="F111" s="86">
        <v>0</v>
      </c>
      <c r="G111" s="86">
        <v>0</v>
      </c>
    </row>
    <row r="112" spans="1:7" ht="12.75" customHeight="1">
      <c r="A112" s="58" t="s">
        <v>257</v>
      </c>
      <c r="B112" s="64" t="s">
        <v>235</v>
      </c>
      <c r="C112" s="185">
        <f>C113</f>
        <v>0</v>
      </c>
      <c r="D112" s="92">
        <f aca="true" t="shared" si="16" ref="D112:G113">D113</f>
        <v>12929.59</v>
      </c>
      <c r="E112" s="92">
        <f t="shared" si="16"/>
        <v>10347.837370097552</v>
      </c>
      <c r="F112" s="92">
        <f t="shared" si="16"/>
        <v>10347.837370097552</v>
      </c>
      <c r="G112" s="92">
        <f t="shared" si="16"/>
        <v>10347.837370097552</v>
      </c>
    </row>
    <row r="113" spans="1:7" ht="12.75" customHeight="1">
      <c r="A113" s="107" t="s">
        <v>172</v>
      </c>
      <c r="B113" s="112" t="s">
        <v>90</v>
      </c>
      <c r="C113" s="186">
        <f>C114</f>
        <v>0</v>
      </c>
      <c r="D113" s="99">
        <f t="shared" si="16"/>
        <v>12929.59</v>
      </c>
      <c r="E113" s="99">
        <f t="shared" si="16"/>
        <v>10347.837370097552</v>
      </c>
      <c r="F113" s="99">
        <f t="shared" si="16"/>
        <v>10347.837370097552</v>
      </c>
      <c r="G113" s="99">
        <f t="shared" si="16"/>
        <v>10347.837370097552</v>
      </c>
    </row>
    <row r="114" spans="1:7" ht="12.75" customHeight="1">
      <c r="A114" s="68">
        <v>3</v>
      </c>
      <c r="B114" s="17" t="s">
        <v>6</v>
      </c>
      <c r="C114" s="183">
        <f>C115+C122</f>
        <v>0</v>
      </c>
      <c r="D114" s="90">
        <f>D115+D122</f>
        <v>12929.59</v>
      </c>
      <c r="E114" s="90">
        <f>E115+E122</f>
        <v>10347.837370097552</v>
      </c>
      <c r="F114" s="90">
        <f>F115+F122</f>
        <v>10347.837370097552</v>
      </c>
      <c r="G114" s="90">
        <f>G115+G122</f>
        <v>10347.837370097552</v>
      </c>
    </row>
    <row r="115" spans="1:7" ht="12.75" customHeight="1">
      <c r="A115" s="10">
        <v>31</v>
      </c>
      <c r="B115" s="11" t="s">
        <v>7</v>
      </c>
      <c r="C115" s="184">
        <f>C116+C118+C120</f>
        <v>0</v>
      </c>
      <c r="D115" s="91">
        <f>D116+D118+D120</f>
        <v>11469.64</v>
      </c>
      <c r="E115" s="91">
        <f>E116+E118+E120</f>
        <v>8905</v>
      </c>
      <c r="F115" s="91">
        <f>E115</f>
        <v>8905</v>
      </c>
      <c r="G115" s="91">
        <f>F115</f>
        <v>8905</v>
      </c>
    </row>
    <row r="116" spans="1:7" ht="12.75" customHeight="1">
      <c r="A116" s="12">
        <v>311</v>
      </c>
      <c r="B116" s="13" t="s">
        <v>8</v>
      </c>
      <c r="C116" s="167">
        <f>C117</f>
        <v>0</v>
      </c>
      <c r="D116" s="82">
        <f>D117</f>
        <v>9000</v>
      </c>
      <c r="E116" s="82">
        <f>E117</f>
        <v>7000</v>
      </c>
      <c r="F116" s="82">
        <f>F117</f>
        <v>0</v>
      </c>
      <c r="G116" s="82">
        <f>G117</f>
        <v>0</v>
      </c>
    </row>
    <row r="117" spans="1:7" ht="12.75" customHeight="1">
      <c r="A117" s="14">
        <v>3111</v>
      </c>
      <c r="B117" s="15" t="s">
        <v>24</v>
      </c>
      <c r="C117" s="175">
        <v>0</v>
      </c>
      <c r="D117" s="86">
        <v>9000</v>
      </c>
      <c r="E117" s="86">
        <v>7000</v>
      </c>
      <c r="F117" s="86">
        <v>0</v>
      </c>
      <c r="G117" s="86">
        <v>0</v>
      </c>
    </row>
    <row r="118" spans="1:7" ht="12.75" customHeight="1">
      <c r="A118" s="12">
        <v>312</v>
      </c>
      <c r="B118" s="13" t="s">
        <v>9</v>
      </c>
      <c r="C118" s="167">
        <f>C119</f>
        <v>0</v>
      </c>
      <c r="D118" s="82">
        <f>D119</f>
        <v>597.25</v>
      </c>
      <c r="E118" s="82">
        <f>E119</f>
        <v>750</v>
      </c>
      <c r="F118" s="82">
        <f>F119</f>
        <v>0</v>
      </c>
      <c r="G118" s="82">
        <f>G119</f>
        <v>0</v>
      </c>
    </row>
    <row r="119" spans="1:7" ht="12.75" customHeight="1">
      <c r="A119" s="14">
        <v>3121</v>
      </c>
      <c r="B119" s="15" t="s">
        <v>9</v>
      </c>
      <c r="C119" s="175">
        <v>0</v>
      </c>
      <c r="D119" s="86">
        <v>597.25</v>
      </c>
      <c r="E119" s="86">
        <v>750</v>
      </c>
      <c r="F119" s="86">
        <v>0</v>
      </c>
      <c r="G119" s="86">
        <v>0</v>
      </c>
    </row>
    <row r="120" spans="1:7" ht="12.75" customHeight="1">
      <c r="A120" s="12">
        <v>313</v>
      </c>
      <c r="B120" s="13" t="s">
        <v>10</v>
      </c>
      <c r="C120" s="167">
        <f>C121</f>
        <v>0</v>
      </c>
      <c r="D120" s="82">
        <f>D121</f>
        <v>1872.39</v>
      </c>
      <c r="E120" s="82">
        <f>E121</f>
        <v>1155</v>
      </c>
      <c r="F120" s="82">
        <f>F121</f>
        <v>0</v>
      </c>
      <c r="G120" s="82">
        <f>G121</f>
        <v>0</v>
      </c>
    </row>
    <row r="121" spans="1:7" ht="12.75" customHeight="1">
      <c r="A121" s="14">
        <v>3132</v>
      </c>
      <c r="B121" s="29" t="s">
        <v>27</v>
      </c>
      <c r="C121" s="191">
        <v>0</v>
      </c>
      <c r="D121" s="100">
        <v>1872.39</v>
      </c>
      <c r="E121" s="100">
        <v>1155</v>
      </c>
      <c r="F121" s="100">
        <v>0</v>
      </c>
      <c r="G121" s="100">
        <v>0</v>
      </c>
    </row>
    <row r="122" spans="1:7" ht="12.75" customHeight="1">
      <c r="A122" s="10">
        <v>32</v>
      </c>
      <c r="B122" s="11" t="s">
        <v>11</v>
      </c>
      <c r="C122" s="184">
        <f>C123</f>
        <v>0</v>
      </c>
      <c r="D122" s="91">
        <f>D123</f>
        <v>1459.95</v>
      </c>
      <c r="E122" s="91">
        <f>E123</f>
        <v>1442.8373700975512</v>
      </c>
      <c r="F122" s="91">
        <f>E122</f>
        <v>1442.8373700975512</v>
      </c>
      <c r="G122" s="91">
        <f>F122</f>
        <v>1442.8373700975512</v>
      </c>
    </row>
    <row r="123" spans="1:7" ht="12.75" customHeight="1">
      <c r="A123" s="12">
        <v>321</v>
      </c>
      <c r="B123" s="13" t="s">
        <v>12</v>
      </c>
      <c r="C123" s="167">
        <f>C124+C125</f>
        <v>0</v>
      </c>
      <c r="D123" s="82">
        <f>D124+D125</f>
        <v>1459.95</v>
      </c>
      <c r="E123" s="82">
        <f>E124+E125</f>
        <v>1442.8373700975512</v>
      </c>
      <c r="F123" s="82">
        <f>F124+F125</f>
        <v>0</v>
      </c>
      <c r="G123" s="82">
        <f>G124+G125</f>
        <v>0</v>
      </c>
    </row>
    <row r="124" spans="1:7" ht="12.75" customHeight="1">
      <c r="A124" s="14">
        <v>3211</v>
      </c>
      <c r="B124" s="15" t="s">
        <v>28</v>
      </c>
      <c r="C124" s="175">
        <v>0</v>
      </c>
      <c r="D124" s="86">
        <v>159.27</v>
      </c>
      <c r="E124" s="86">
        <f>1200/7.5345</f>
        <v>159.26737009755126</v>
      </c>
      <c r="F124" s="86">
        <v>0</v>
      </c>
      <c r="G124" s="86">
        <v>0</v>
      </c>
    </row>
    <row r="125" spans="1:7" ht="12.75" customHeight="1">
      <c r="A125" s="14">
        <v>3212</v>
      </c>
      <c r="B125" s="15" t="s">
        <v>29</v>
      </c>
      <c r="C125" s="175">
        <v>0</v>
      </c>
      <c r="D125" s="86">
        <v>1300.68</v>
      </c>
      <c r="E125" s="86">
        <v>1283.57</v>
      </c>
      <c r="F125" s="86">
        <v>0</v>
      </c>
      <c r="G125" s="86">
        <v>0</v>
      </c>
    </row>
    <row r="126" spans="1:7" ht="13.5" customHeight="1">
      <c r="A126" s="132" t="s">
        <v>151</v>
      </c>
      <c r="B126" s="133" t="s">
        <v>152</v>
      </c>
      <c r="C126" s="131">
        <f>C127</f>
        <v>9929.69</v>
      </c>
      <c r="D126" s="101">
        <f aca="true" t="shared" si="17" ref="D126:G130">D127</f>
        <v>0</v>
      </c>
      <c r="E126" s="101">
        <f t="shared" si="17"/>
        <v>0</v>
      </c>
      <c r="F126" s="101">
        <f t="shared" si="17"/>
        <v>0</v>
      </c>
      <c r="G126" s="101">
        <f t="shared" si="17"/>
        <v>0</v>
      </c>
    </row>
    <row r="127" spans="1:7" ht="12.75" customHeight="1">
      <c r="A127" s="64" t="s">
        <v>153</v>
      </c>
      <c r="B127" s="64" t="s">
        <v>154</v>
      </c>
      <c r="C127" s="187">
        <f>C128</f>
        <v>9929.69</v>
      </c>
      <c r="D127" s="95">
        <f t="shared" si="17"/>
        <v>0</v>
      </c>
      <c r="E127" s="95">
        <f t="shared" si="17"/>
        <v>0</v>
      </c>
      <c r="F127" s="95">
        <f t="shared" si="17"/>
        <v>0</v>
      </c>
      <c r="G127" s="95">
        <f t="shared" si="17"/>
        <v>0</v>
      </c>
    </row>
    <row r="128" spans="1:7" ht="12.75" customHeight="1">
      <c r="A128" s="107" t="s">
        <v>172</v>
      </c>
      <c r="B128" s="112" t="s">
        <v>90</v>
      </c>
      <c r="C128" s="188">
        <f>C129</f>
        <v>9929.69</v>
      </c>
      <c r="D128" s="94">
        <f t="shared" si="17"/>
        <v>0</v>
      </c>
      <c r="E128" s="94">
        <f t="shared" si="17"/>
        <v>0</v>
      </c>
      <c r="F128" s="94">
        <f t="shared" si="17"/>
        <v>0</v>
      </c>
      <c r="G128" s="94">
        <f t="shared" si="17"/>
        <v>0</v>
      </c>
    </row>
    <row r="129" spans="1:7" ht="25.5">
      <c r="A129" s="65">
        <v>4</v>
      </c>
      <c r="B129" s="16" t="s">
        <v>19</v>
      </c>
      <c r="C129" s="183">
        <f>C130</f>
        <v>9929.69</v>
      </c>
      <c r="D129" s="90">
        <f t="shared" si="17"/>
        <v>0</v>
      </c>
      <c r="E129" s="90">
        <f t="shared" si="17"/>
        <v>0</v>
      </c>
      <c r="F129" s="90">
        <f t="shared" si="17"/>
        <v>0</v>
      </c>
      <c r="G129" s="90">
        <f t="shared" si="17"/>
        <v>0</v>
      </c>
    </row>
    <row r="130" spans="1:7" ht="25.5">
      <c r="A130" s="10">
        <v>42</v>
      </c>
      <c r="B130" s="11" t="s">
        <v>20</v>
      </c>
      <c r="C130" s="184">
        <f>C131</f>
        <v>9929.69</v>
      </c>
      <c r="D130" s="91">
        <f t="shared" si="17"/>
        <v>0</v>
      </c>
      <c r="E130" s="91">
        <f t="shared" si="17"/>
        <v>0</v>
      </c>
      <c r="F130" s="91">
        <f t="shared" si="17"/>
        <v>0</v>
      </c>
      <c r="G130" s="91">
        <f t="shared" si="17"/>
        <v>0</v>
      </c>
    </row>
    <row r="131" spans="1:7" ht="12.75">
      <c r="A131" s="12">
        <v>422</v>
      </c>
      <c r="B131" s="13" t="s">
        <v>18</v>
      </c>
      <c r="C131" s="167">
        <f>C132+C133+C134+C135</f>
        <v>9929.69</v>
      </c>
      <c r="D131" s="82">
        <f>D132+D133+D134+D135</f>
        <v>0</v>
      </c>
      <c r="E131" s="82">
        <f>E132+E133+E134+E135</f>
        <v>0</v>
      </c>
      <c r="F131" s="82">
        <f>F132+F133+F134+F135</f>
        <v>0</v>
      </c>
      <c r="G131" s="82">
        <f>G132+G133+G134+G135</f>
        <v>0</v>
      </c>
    </row>
    <row r="132" spans="1:7" ht="12.75">
      <c r="A132" s="14">
        <v>4221</v>
      </c>
      <c r="B132" s="15" t="s">
        <v>48</v>
      </c>
      <c r="C132" s="175">
        <v>2651.71</v>
      </c>
      <c r="D132" s="86">
        <v>0</v>
      </c>
      <c r="E132" s="86">
        <v>0</v>
      </c>
      <c r="F132" s="86">
        <v>0</v>
      </c>
      <c r="G132" s="86">
        <v>0</v>
      </c>
    </row>
    <row r="133" spans="1:7" ht="12.75">
      <c r="A133" s="14">
        <v>4223</v>
      </c>
      <c r="B133" s="15" t="s">
        <v>55</v>
      </c>
      <c r="C133" s="175">
        <v>0</v>
      </c>
      <c r="D133" s="86">
        <v>0</v>
      </c>
      <c r="E133" s="86">
        <v>0</v>
      </c>
      <c r="F133" s="86">
        <v>0</v>
      </c>
      <c r="G133" s="86">
        <v>0</v>
      </c>
    </row>
    <row r="134" spans="1:7" ht="12.75">
      <c r="A134" s="14">
        <v>4226</v>
      </c>
      <c r="B134" s="15" t="s">
        <v>66</v>
      </c>
      <c r="C134" s="175">
        <v>1583.71</v>
      </c>
      <c r="D134" s="86">
        <v>0</v>
      </c>
      <c r="E134" s="86">
        <v>0</v>
      </c>
      <c r="F134" s="86">
        <v>0</v>
      </c>
      <c r="G134" s="86">
        <v>0</v>
      </c>
    </row>
    <row r="135" spans="1:7" ht="25.5">
      <c r="A135" s="14">
        <v>4227</v>
      </c>
      <c r="B135" s="15" t="s">
        <v>49</v>
      </c>
      <c r="C135" s="175">
        <v>5694.27</v>
      </c>
      <c r="D135" s="86">
        <v>0</v>
      </c>
      <c r="E135" s="86">
        <v>0</v>
      </c>
      <c r="F135" s="86">
        <v>0</v>
      </c>
      <c r="G135" s="86">
        <v>0</v>
      </c>
    </row>
    <row r="136" spans="1:7" ht="25.5" customHeight="1">
      <c r="A136" s="323" t="s">
        <v>229</v>
      </c>
      <c r="B136" s="324"/>
      <c r="C136" s="187">
        <f aca="true" t="shared" si="18" ref="C136:E139">C137</f>
        <v>1282.92</v>
      </c>
      <c r="D136" s="92">
        <f t="shared" si="18"/>
        <v>0</v>
      </c>
      <c r="E136" s="197">
        <f t="shared" si="18"/>
        <v>0</v>
      </c>
      <c r="F136" s="197">
        <f aca="true" t="shared" si="19" ref="F136:G139">F137</f>
        <v>0</v>
      </c>
      <c r="G136" s="197">
        <f t="shared" si="19"/>
        <v>0</v>
      </c>
    </row>
    <row r="137" spans="1:7" ht="12.75">
      <c r="A137" s="120">
        <v>3</v>
      </c>
      <c r="B137" s="13" t="s">
        <v>92</v>
      </c>
      <c r="C137" s="167">
        <f t="shared" si="18"/>
        <v>1282.92</v>
      </c>
      <c r="D137" s="134">
        <f t="shared" si="18"/>
        <v>0</v>
      </c>
      <c r="E137" s="134">
        <f t="shared" si="18"/>
        <v>0</v>
      </c>
      <c r="F137" s="134">
        <f t="shared" si="19"/>
        <v>0</v>
      </c>
      <c r="G137" s="134">
        <f t="shared" si="19"/>
        <v>0</v>
      </c>
    </row>
    <row r="138" spans="1:7" ht="12.75">
      <c r="A138" s="120">
        <v>32</v>
      </c>
      <c r="B138" s="13" t="s">
        <v>11</v>
      </c>
      <c r="C138" s="167">
        <f t="shared" si="18"/>
        <v>1282.92</v>
      </c>
      <c r="D138" s="134">
        <f t="shared" si="18"/>
        <v>0</v>
      </c>
      <c r="E138" s="134">
        <f t="shared" si="18"/>
        <v>0</v>
      </c>
      <c r="F138" s="134">
        <f t="shared" si="19"/>
        <v>0</v>
      </c>
      <c r="G138" s="134">
        <f t="shared" si="19"/>
        <v>0</v>
      </c>
    </row>
    <row r="139" spans="1:7" ht="12.75">
      <c r="A139" s="120">
        <v>322</v>
      </c>
      <c r="B139" s="13" t="s">
        <v>13</v>
      </c>
      <c r="C139" s="167">
        <f t="shared" si="18"/>
        <v>1282.92</v>
      </c>
      <c r="D139" s="134">
        <f t="shared" si="18"/>
        <v>0</v>
      </c>
      <c r="E139" s="134">
        <f t="shared" si="18"/>
        <v>0</v>
      </c>
      <c r="F139" s="134">
        <f t="shared" si="19"/>
        <v>0</v>
      </c>
      <c r="G139" s="134">
        <f t="shared" si="19"/>
        <v>0</v>
      </c>
    </row>
    <row r="140" spans="1:7" ht="12.75">
      <c r="A140" s="119">
        <v>3225</v>
      </c>
      <c r="B140" s="15" t="s">
        <v>36</v>
      </c>
      <c r="C140" s="175">
        <v>1282.92</v>
      </c>
      <c r="D140" s="106">
        <v>0</v>
      </c>
      <c r="E140" s="106">
        <v>0</v>
      </c>
      <c r="F140" s="106">
        <v>0</v>
      </c>
      <c r="G140" s="106">
        <v>0</v>
      </c>
    </row>
    <row r="141" spans="1:7" ht="28.5" customHeight="1">
      <c r="A141" s="57" t="s">
        <v>155</v>
      </c>
      <c r="B141" s="71" t="s">
        <v>156</v>
      </c>
      <c r="C141" s="168">
        <f aca="true" t="shared" si="20" ref="C141:C146">C142</f>
        <v>0</v>
      </c>
      <c r="D141" s="88">
        <f aca="true" t="shared" si="21" ref="D141:G146">D142</f>
        <v>0</v>
      </c>
      <c r="E141" s="88">
        <f t="shared" si="21"/>
        <v>0</v>
      </c>
      <c r="F141" s="88">
        <f t="shared" si="21"/>
        <v>0</v>
      </c>
      <c r="G141" s="88">
        <f t="shared" si="21"/>
        <v>0</v>
      </c>
    </row>
    <row r="142" spans="1:7" ht="24" customHeight="1">
      <c r="A142" s="69" t="s">
        <v>140</v>
      </c>
      <c r="B142" s="72" t="s">
        <v>156</v>
      </c>
      <c r="C142" s="185">
        <f t="shared" si="20"/>
        <v>0</v>
      </c>
      <c r="D142" s="92">
        <f t="shared" si="21"/>
        <v>0</v>
      </c>
      <c r="E142" s="92">
        <f t="shared" si="21"/>
        <v>0</v>
      </c>
      <c r="F142" s="92">
        <f t="shared" si="21"/>
        <v>0</v>
      </c>
      <c r="G142" s="92">
        <f t="shared" si="21"/>
        <v>0</v>
      </c>
    </row>
    <row r="143" spans="1:7" ht="15.75" customHeight="1">
      <c r="A143" s="107" t="s">
        <v>172</v>
      </c>
      <c r="B143" s="112" t="s">
        <v>90</v>
      </c>
      <c r="C143" s="186">
        <f t="shared" si="20"/>
        <v>0</v>
      </c>
      <c r="D143" s="99">
        <f t="shared" si="21"/>
        <v>0</v>
      </c>
      <c r="E143" s="99">
        <f t="shared" si="21"/>
        <v>0</v>
      </c>
      <c r="F143" s="99">
        <f t="shared" si="21"/>
        <v>0</v>
      </c>
      <c r="G143" s="99">
        <f t="shared" si="21"/>
        <v>0</v>
      </c>
    </row>
    <row r="144" spans="1:7" ht="12.75">
      <c r="A144" s="70">
        <v>3</v>
      </c>
      <c r="B144" s="17" t="s">
        <v>6</v>
      </c>
      <c r="C144" s="183">
        <f t="shared" si="20"/>
        <v>0</v>
      </c>
      <c r="D144" s="90">
        <f t="shared" si="21"/>
        <v>0</v>
      </c>
      <c r="E144" s="90">
        <f t="shared" si="21"/>
        <v>0</v>
      </c>
      <c r="F144" s="90">
        <f t="shared" si="21"/>
        <v>0</v>
      </c>
      <c r="G144" s="90">
        <f t="shared" si="21"/>
        <v>0</v>
      </c>
    </row>
    <row r="145" spans="1:7" ht="12.75">
      <c r="A145" s="18">
        <v>32</v>
      </c>
      <c r="B145" s="19" t="s">
        <v>11</v>
      </c>
      <c r="C145" s="184">
        <f t="shared" si="20"/>
        <v>0</v>
      </c>
      <c r="D145" s="91">
        <f t="shared" si="21"/>
        <v>0</v>
      </c>
      <c r="E145" s="91">
        <f t="shared" si="21"/>
        <v>0</v>
      </c>
      <c r="F145" s="91">
        <f t="shared" si="21"/>
        <v>0</v>
      </c>
      <c r="G145" s="91">
        <f t="shared" si="21"/>
        <v>0</v>
      </c>
    </row>
    <row r="146" spans="1:7" ht="12.75">
      <c r="A146" s="20">
        <v>323</v>
      </c>
      <c r="B146" s="21" t="s">
        <v>14</v>
      </c>
      <c r="C146" s="167">
        <f t="shared" si="20"/>
        <v>0</v>
      </c>
      <c r="D146" s="82">
        <f t="shared" si="21"/>
        <v>0</v>
      </c>
      <c r="E146" s="82">
        <f t="shared" si="21"/>
        <v>0</v>
      </c>
      <c r="F146" s="82">
        <f t="shared" si="21"/>
        <v>0</v>
      </c>
      <c r="G146" s="82">
        <f t="shared" si="21"/>
        <v>0</v>
      </c>
    </row>
    <row r="147" spans="1:7" ht="18" customHeight="1">
      <c r="A147" s="14">
        <v>3232</v>
      </c>
      <c r="B147" s="15" t="s">
        <v>39</v>
      </c>
      <c r="C147" s="175">
        <v>0</v>
      </c>
      <c r="D147" s="86">
        <v>0</v>
      </c>
      <c r="E147" s="86">
        <v>0</v>
      </c>
      <c r="F147" s="86">
        <v>0</v>
      </c>
      <c r="G147" s="86">
        <v>0</v>
      </c>
    </row>
    <row r="148" spans="1:7" ht="31.5" customHeight="1">
      <c r="A148" s="57" t="s">
        <v>157</v>
      </c>
      <c r="B148" s="71" t="s">
        <v>158</v>
      </c>
      <c r="C148" s="168">
        <f>C149</f>
        <v>627260.2100000002</v>
      </c>
      <c r="D148" s="93">
        <f aca="true" t="shared" si="22" ref="D148:G149">D149</f>
        <v>634202.6707392661</v>
      </c>
      <c r="E148" s="93">
        <f t="shared" si="22"/>
        <v>651215.99</v>
      </c>
      <c r="F148" s="93">
        <f t="shared" si="22"/>
        <v>650215.99</v>
      </c>
      <c r="G148" s="93">
        <f t="shared" si="22"/>
        <v>650215.99</v>
      </c>
    </row>
    <row r="149" spans="1:7" ht="30" customHeight="1">
      <c r="A149" s="57" t="s">
        <v>159</v>
      </c>
      <c r="B149" s="71" t="s">
        <v>160</v>
      </c>
      <c r="C149" s="168">
        <f>C150</f>
        <v>627260.2100000002</v>
      </c>
      <c r="D149" s="93">
        <f t="shared" si="22"/>
        <v>634202.6707392661</v>
      </c>
      <c r="E149" s="93">
        <f t="shared" si="22"/>
        <v>651215.99</v>
      </c>
      <c r="F149" s="93">
        <f t="shared" si="22"/>
        <v>650215.99</v>
      </c>
      <c r="G149" s="93">
        <f t="shared" si="22"/>
        <v>650215.99</v>
      </c>
    </row>
    <row r="150" spans="1:7" ht="33" customHeight="1">
      <c r="A150" s="57" t="s">
        <v>124</v>
      </c>
      <c r="B150" s="71" t="s">
        <v>160</v>
      </c>
      <c r="C150" s="180">
        <f>C152+C181+C196+C214+C219+C224+C248+C287+C308+C318</f>
        <v>627260.2100000002</v>
      </c>
      <c r="D150" s="88">
        <f>D151+D181+D196+D224+D248+D287+D308+D318</f>
        <v>634202.6707392661</v>
      </c>
      <c r="E150" s="88">
        <f>E153+E181+E196+E214+E219+E224+E248+E287+E298+E308+E318</f>
        <v>651215.99</v>
      </c>
      <c r="F150" s="88">
        <f>F151+F181+F196+F214+F219+F224+F248+F287+F298+F308+F318</f>
        <v>650215.99</v>
      </c>
      <c r="G150" s="88">
        <f>F150</f>
        <v>650215.99</v>
      </c>
    </row>
    <row r="151" spans="1:7" ht="12.75">
      <c r="A151" s="63" t="s">
        <v>140</v>
      </c>
      <c r="B151" s="63" t="s">
        <v>92</v>
      </c>
      <c r="C151" s="189"/>
      <c r="D151" s="97">
        <f aca="true" t="shared" si="23" ref="D151:E153">D152</f>
        <v>2654.46</v>
      </c>
      <c r="E151" s="97">
        <f t="shared" si="23"/>
        <v>1000</v>
      </c>
      <c r="F151" s="97">
        <f>F152</f>
        <v>0</v>
      </c>
      <c r="G151" s="97">
        <f>G152</f>
        <v>0</v>
      </c>
    </row>
    <row r="152" spans="1:7" ht="12.75">
      <c r="A152" s="107" t="s">
        <v>206</v>
      </c>
      <c r="B152" s="113" t="s">
        <v>205</v>
      </c>
      <c r="C152" s="190">
        <f>C153</f>
        <v>12640.77</v>
      </c>
      <c r="D152" s="96">
        <f t="shared" si="23"/>
        <v>2654.46</v>
      </c>
      <c r="E152" s="96">
        <f t="shared" si="23"/>
        <v>1000</v>
      </c>
      <c r="F152" s="96">
        <f>F153</f>
        <v>0</v>
      </c>
      <c r="G152" s="96">
        <f>G153</f>
        <v>0</v>
      </c>
    </row>
    <row r="153" spans="1:7" ht="12.75">
      <c r="A153" s="65">
        <v>3</v>
      </c>
      <c r="B153" s="9" t="s">
        <v>6</v>
      </c>
      <c r="C153" s="183">
        <f>C154</f>
        <v>12640.77</v>
      </c>
      <c r="D153" s="90">
        <f t="shared" si="23"/>
        <v>2654.46</v>
      </c>
      <c r="E153" s="90">
        <f t="shared" si="23"/>
        <v>1000</v>
      </c>
      <c r="F153" s="90">
        <f>F154</f>
        <v>0</v>
      </c>
      <c r="G153" s="90">
        <f>F153</f>
        <v>0</v>
      </c>
    </row>
    <row r="154" spans="1:7" ht="12.75">
      <c r="A154" s="10">
        <v>32</v>
      </c>
      <c r="B154" s="11" t="s">
        <v>11</v>
      </c>
      <c r="C154" s="184">
        <f>C155+C159+C165+C175</f>
        <v>12640.77</v>
      </c>
      <c r="D154" s="91">
        <f>D155+D159+D165+D175</f>
        <v>2654.46</v>
      </c>
      <c r="E154" s="91">
        <f>E155+E159+E165+E175</f>
        <v>1000</v>
      </c>
      <c r="F154" s="91">
        <v>0</v>
      </c>
      <c r="G154" s="91">
        <f>F154</f>
        <v>0</v>
      </c>
    </row>
    <row r="155" spans="1:7" ht="12.75">
      <c r="A155" s="12">
        <v>321</v>
      </c>
      <c r="B155" s="13" t="s">
        <v>12</v>
      </c>
      <c r="C155" s="167">
        <f>SUM(C156:C158)</f>
        <v>12593.52</v>
      </c>
      <c r="D155" s="82">
        <f>SUM(D156:D158)</f>
        <v>0</v>
      </c>
      <c r="E155" s="82">
        <f>SUM(E156:E158)</f>
        <v>0</v>
      </c>
      <c r="F155" s="82">
        <v>0</v>
      </c>
      <c r="G155" s="82">
        <f>SUM(G156:G158)</f>
        <v>0</v>
      </c>
    </row>
    <row r="156" spans="1:7" ht="12.75">
      <c r="A156" s="14">
        <v>3211</v>
      </c>
      <c r="B156" s="15" t="s">
        <v>28</v>
      </c>
      <c r="C156" s="175">
        <v>0</v>
      </c>
      <c r="D156" s="86">
        <v>0</v>
      </c>
      <c r="E156" s="86">
        <v>0</v>
      </c>
      <c r="F156" s="86">
        <v>0</v>
      </c>
      <c r="G156" s="86">
        <v>0</v>
      </c>
    </row>
    <row r="157" spans="1:7" ht="12.75">
      <c r="A157" s="14">
        <v>3213</v>
      </c>
      <c r="B157" s="15" t="s">
        <v>30</v>
      </c>
      <c r="C157" s="175">
        <v>12593.52</v>
      </c>
      <c r="D157" s="86">
        <v>0</v>
      </c>
      <c r="E157" s="86">
        <v>0</v>
      </c>
      <c r="F157" s="86">
        <v>0</v>
      </c>
      <c r="G157" s="86">
        <v>0</v>
      </c>
    </row>
    <row r="158" spans="1:7" ht="12.75">
      <c r="A158" s="14">
        <v>3214</v>
      </c>
      <c r="B158" s="15" t="s">
        <v>31</v>
      </c>
      <c r="C158" s="175">
        <v>0</v>
      </c>
      <c r="D158" s="86">
        <v>0</v>
      </c>
      <c r="E158" s="86">
        <v>0</v>
      </c>
      <c r="F158" s="86">
        <v>0</v>
      </c>
      <c r="G158" s="86">
        <v>0</v>
      </c>
    </row>
    <row r="159" spans="1:7" ht="12.75">
      <c r="A159" s="12">
        <v>322</v>
      </c>
      <c r="B159" s="13" t="s">
        <v>13</v>
      </c>
      <c r="C159" s="167">
        <v>0</v>
      </c>
      <c r="D159" s="82">
        <f>SUM(D160:D164)</f>
        <v>0</v>
      </c>
      <c r="E159" s="82">
        <f>SUM(E160:E164)</f>
        <v>0</v>
      </c>
      <c r="F159" s="82">
        <f>SUM(F160:F164)</f>
        <v>0</v>
      </c>
      <c r="G159" s="82">
        <f>SUM(G160:G164)</f>
        <v>0</v>
      </c>
    </row>
    <row r="160" spans="1:7" ht="12.75">
      <c r="A160" s="14">
        <v>3221</v>
      </c>
      <c r="B160" s="15" t="s">
        <v>32</v>
      </c>
      <c r="C160" s="175">
        <v>0</v>
      </c>
      <c r="D160" s="86">
        <v>0</v>
      </c>
      <c r="E160" s="86">
        <v>0</v>
      </c>
      <c r="F160" s="86">
        <v>0</v>
      </c>
      <c r="G160" s="86">
        <v>0</v>
      </c>
    </row>
    <row r="161" spans="1:7" ht="12.75">
      <c r="A161" s="14">
        <v>3223</v>
      </c>
      <c r="B161" s="15" t="s">
        <v>34</v>
      </c>
      <c r="C161" s="175">
        <v>0</v>
      </c>
      <c r="D161" s="86">
        <v>0</v>
      </c>
      <c r="E161" s="86">
        <v>0</v>
      </c>
      <c r="F161" s="86">
        <v>0</v>
      </c>
      <c r="G161" s="86">
        <v>0</v>
      </c>
    </row>
    <row r="162" spans="1:7" ht="12.75">
      <c r="A162" s="14">
        <v>3224</v>
      </c>
      <c r="B162" s="15" t="s">
        <v>35</v>
      </c>
      <c r="C162" s="175">
        <v>38</v>
      </c>
      <c r="D162" s="86">
        <v>0</v>
      </c>
      <c r="E162" s="86">
        <v>0</v>
      </c>
      <c r="F162" s="86">
        <v>0</v>
      </c>
      <c r="G162" s="86">
        <v>0</v>
      </c>
    </row>
    <row r="163" spans="1:7" ht="12.75">
      <c r="A163" s="14">
        <v>3225</v>
      </c>
      <c r="B163" s="15" t="s">
        <v>36</v>
      </c>
      <c r="C163" s="175">
        <v>0</v>
      </c>
      <c r="D163" s="86">
        <v>0</v>
      </c>
      <c r="E163" s="86">
        <v>0</v>
      </c>
      <c r="F163" s="86">
        <v>0</v>
      </c>
      <c r="G163" s="86">
        <v>0</v>
      </c>
    </row>
    <row r="164" spans="1:7" ht="24.75" customHeight="1">
      <c r="A164" s="14">
        <v>3227</v>
      </c>
      <c r="B164" s="15" t="s">
        <v>37</v>
      </c>
      <c r="C164" s="175">
        <v>0</v>
      </c>
      <c r="D164" s="86">
        <v>0</v>
      </c>
      <c r="E164" s="86">
        <v>0</v>
      </c>
      <c r="F164" s="86">
        <v>0</v>
      </c>
      <c r="G164" s="86">
        <v>0</v>
      </c>
    </row>
    <row r="165" spans="1:7" ht="12.75">
      <c r="A165" s="12">
        <v>323</v>
      </c>
      <c r="B165" s="13" t="s">
        <v>14</v>
      </c>
      <c r="C165" s="167">
        <f>SUM(C166:C174)</f>
        <v>47.25</v>
      </c>
      <c r="D165" s="82">
        <f>SUM(D166:D174)</f>
        <v>0</v>
      </c>
      <c r="E165" s="82">
        <f>SUM(E166:E174)</f>
        <v>0</v>
      </c>
      <c r="F165" s="82">
        <f>SUM(F166:F174)</f>
        <v>0</v>
      </c>
      <c r="G165" s="82">
        <f>SUM(G166:G174)</f>
        <v>0</v>
      </c>
    </row>
    <row r="166" spans="1:7" ht="12.75">
      <c r="A166" s="14">
        <v>3231</v>
      </c>
      <c r="B166" s="15" t="s">
        <v>38</v>
      </c>
      <c r="C166" s="175">
        <v>0</v>
      </c>
      <c r="D166" s="86">
        <v>0</v>
      </c>
      <c r="E166" s="86">
        <v>0</v>
      </c>
      <c r="F166" s="86">
        <v>0</v>
      </c>
      <c r="G166" s="86">
        <v>0</v>
      </c>
    </row>
    <row r="167" spans="1:7" ht="17.25" customHeight="1">
      <c r="A167" s="14">
        <v>3232</v>
      </c>
      <c r="B167" s="15" t="s">
        <v>39</v>
      </c>
      <c r="C167" s="175">
        <v>0</v>
      </c>
      <c r="D167" s="86">
        <v>0</v>
      </c>
      <c r="E167" s="86">
        <v>0</v>
      </c>
      <c r="F167" s="86">
        <v>0</v>
      </c>
      <c r="G167" s="86">
        <v>0</v>
      </c>
    </row>
    <row r="168" spans="1:7" ht="12.75">
      <c r="A168" s="14">
        <v>3233</v>
      </c>
      <c r="B168" s="15" t="s">
        <v>52</v>
      </c>
      <c r="C168" s="175">
        <v>0</v>
      </c>
      <c r="D168" s="86">
        <v>0</v>
      </c>
      <c r="E168" s="86">
        <v>0</v>
      </c>
      <c r="F168" s="86">
        <v>0</v>
      </c>
      <c r="G168" s="86">
        <v>0</v>
      </c>
    </row>
    <row r="169" spans="1:7" ht="12.75">
      <c r="A169" s="14">
        <v>3234</v>
      </c>
      <c r="B169" s="15" t="s">
        <v>40</v>
      </c>
      <c r="C169" s="175">
        <v>0</v>
      </c>
      <c r="D169" s="86">
        <v>0</v>
      </c>
      <c r="E169" s="86">
        <v>0</v>
      </c>
      <c r="F169" s="86">
        <v>0</v>
      </c>
      <c r="G169" s="86">
        <v>0</v>
      </c>
    </row>
    <row r="170" spans="1:7" ht="12.75">
      <c r="A170" s="14">
        <v>3235</v>
      </c>
      <c r="B170" s="15" t="s">
        <v>53</v>
      </c>
      <c r="C170" s="175">
        <v>39.82</v>
      </c>
      <c r="D170" s="86">
        <v>0</v>
      </c>
      <c r="E170" s="86">
        <v>0</v>
      </c>
      <c r="F170" s="86">
        <v>0</v>
      </c>
      <c r="G170" s="86">
        <v>0</v>
      </c>
    </row>
    <row r="171" spans="1:7" ht="12.75">
      <c r="A171" s="14">
        <v>3236</v>
      </c>
      <c r="B171" s="15" t="s">
        <v>41</v>
      </c>
      <c r="C171" s="175">
        <v>0</v>
      </c>
      <c r="D171" s="86">
        <v>0</v>
      </c>
      <c r="E171" s="86">
        <v>0</v>
      </c>
      <c r="F171" s="86">
        <v>0</v>
      </c>
      <c r="G171" s="86">
        <v>0</v>
      </c>
    </row>
    <row r="172" spans="1:7" ht="18.75" customHeight="1">
      <c r="A172" s="14">
        <v>3237</v>
      </c>
      <c r="B172" s="15" t="s">
        <v>42</v>
      </c>
      <c r="C172" s="175">
        <v>0</v>
      </c>
      <c r="D172" s="86">
        <v>0</v>
      </c>
      <c r="E172" s="86">
        <v>0</v>
      </c>
      <c r="F172" s="86">
        <v>0</v>
      </c>
      <c r="G172" s="86">
        <v>0</v>
      </c>
    </row>
    <row r="173" spans="1:7" ht="12.75">
      <c r="A173" s="14">
        <v>3238</v>
      </c>
      <c r="B173" s="15" t="s">
        <v>43</v>
      </c>
      <c r="C173" s="175">
        <v>0</v>
      </c>
      <c r="D173" s="86">
        <v>0</v>
      </c>
      <c r="E173" s="86">
        <v>0</v>
      </c>
      <c r="F173" s="86">
        <v>0</v>
      </c>
      <c r="G173" s="86">
        <v>0</v>
      </c>
    </row>
    <row r="174" spans="1:7" ht="12.75">
      <c r="A174" s="14">
        <v>3239</v>
      </c>
      <c r="B174" s="15" t="s">
        <v>44</v>
      </c>
      <c r="C174" s="175">
        <v>7.43</v>
      </c>
      <c r="D174" s="86">
        <v>0</v>
      </c>
      <c r="E174" s="86">
        <v>0</v>
      </c>
      <c r="F174" s="86">
        <v>0</v>
      </c>
      <c r="G174" s="86">
        <v>0</v>
      </c>
    </row>
    <row r="175" spans="1:7" ht="25.5">
      <c r="A175" s="12">
        <v>329</v>
      </c>
      <c r="B175" s="13" t="s">
        <v>15</v>
      </c>
      <c r="C175" s="167">
        <f>SUM(C177:C180)</f>
        <v>0</v>
      </c>
      <c r="D175" s="82">
        <f>D176+D180</f>
        <v>2654.46</v>
      </c>
      <c r="E175" s="82">
        <f>SUM(E177:E180)</f>
        <v>1000</v>
      </c>
      <c r="F175" s="82">
        <f>SUM(F177:F180)</f>
        <v>0</v>
      </c>
      <c r="G175" s="82">
        <f>SUM(G177:G180)</f>
        <v>0</v>
      </c>
    </row>
    <row r="176" spans="1:7" ht="12.75">
      <c r="A176" s="14">
        <v>3292</v>
      </c>
      <c r="B176" s="15" t="s">
        <v>199</v>
      </c>
      <c r="C176" s="175">
        <v>0</v>
      </c>
      <c r="D176" s="86">
        <v>0</v>
      </c>
      <c r="E176" s="82">
        <v>0</v>
      </c>
      <c r="F176" s="82">
        <v>0</v>
      </c>
      <c r="G176" s="82">
        <v>0</v>
      </c>
    </row>
    <row r="177" spans="1:7" ht="12.75">
      <c r="A177" s="14">
        <v>3293</v>
      </c>
      <c r="B177" s="15" t="s">
        <v>45</v>
      </c>
      <c r="C177" s="175">
        <v>0</v>
      </c>
      <c r="D177" s="86">
        <v>0</v>
      </c>
      <c r="E177" s="86">
        <v>0</v>
      </c>
      <c r="F177" s="86">
        <v>0</v>
      </c>
      <c r="G177" s="86">
        <v>0</v>
      </c>
    </row>
    <row r="178" spans="1:7" ht="12.75">
      <c r="A178" s="14">
        <v>3294</v>
      </c>
      <c r="B178" s="15" t="s">
        <v>60</v>
      </c>
      <c r="C178" s="175">
        <v>0</v>
      </c>
      <c r="D178" s="86">
        <v>0</v>
      </c>
      <c r="E178" s="86">
        <v>0</v>
      </c>
      <c r="F178" s="86">
        <v>0</v>
      </c>
      <c r="G178" s="86">
        <v>0</v>
      </c>
    </row>
    <row r="179" spans="1:7" ht="12.75">
      <c r="A179" s="14">
        <v>3295</v>
      </c>
      <c r="B179" s="15" t="s">
        <v>62</v>
      </c>
      <c r="C179" s="175">
        <v>0</v>
      </c>
      <c r="D179" s="86">
        <v>0</v>
      </c>
      <c r="E179" s="86">
        <v>0</v>
      </c>
      <c r="F179" s="86">
        <v>0</v>
      </c>
      <c r="G179" s="86">
        <v>0</v>
      </c>
    </row>
    <row r="180" spans="1:7" ht="26.25" customHeight="1">
      <c r="A180" s="14">
        <v>3299</v>
      </c>
      <c r="B180" s="15" t="s">
        <v>15</v>
      </c>
      <c r="C180" s="175">
        <v>0</v>
      </c>
      <c r="D180" s="86">
        <v>2654.46</v>
      </c>
      <c r="E180" s="86">
        <v>1000</v>
      </c>
      <c r="F180" s="86">
        <v>0</v>
      </c>
      <c r="G180" s="86">
        <v>0</v>
      </c>
    </row>
    <row r="181" spans="1:7" ht="14.25" customHeight="1">
      <c r="A181" s="107" t="s">
        <v>161</v>
      </c>
      <c r="B181" s="113" t="s">
        <v>110</v>
      </c>
      <c r="C181" s="190">
        <f aca="true" t="shared" si="24" ref="C181:G182">C182</f>
        <v>13464.650000000001</v>
      </c>
      <c r="D181" s="96">
        <f t="shared" si="24"/>
        <v>7366.115446280443</v>
      </c>
      <c r="E181" s="96">
        <f t="shared" si="24"/>
        <v>7000</v>
      </c>
      <c r="F181" s="96">
        <f t="shared" si="24"/>
        <v>7000</v>
      </c>
      <c r="G181" s="96">
        <f t="shared" si="24"/>
        <v>7000</v>
      </c>
    </row>
    <row r="182" spans="1:7" ht="14.25" customHeight="1">
      <c r="A182" s="65">
        <v>3</v>
      </c>
      <c r="B182" s="9" t="s">
        <v>6</v>
      </c>
      <c r="C182" s="183">
        <f t="shared" si="24"/>
        <v>13464.650000000001</v>
      </c>
      <c r="D182" s="90">
        <f t="shared" si="24"/>
        <v>7366.115446280443</v>
      </c>
      <c r="E182" s="90">
        <f t="shared" si="24"/>
        <v>7000</v>
      </c>
      <c r="F182" s="90">
        <f t="shared" si="24"/>
        <v>7000</v>
      </c>
      <c r="G182" s="90">
        <f t="shared" si="24"/>
        <v>7000</v>
      </c>
    </row>
    <row r="183" spans="1:7" ht="14.25" customHeight="1">
      <c r="A183" s="10">
        <v>32</v>
      </c>
      <c r="B183" s="11" t="s">
        <v>11</v>
      </c>
      <c r="C183" s="184">
        <f>C184+C186+C190+C193</f>
        <v>13464.650000000001</v>
      </c>
      <c r="D183" s="91">
        <f>D193</f>
        <v>7366.115446280443</v>
      </c>
      <c r="E183" s="91">
        <f>E193</f>
        <v>7000</v>
      </c>
      <c r="F183" s="91">
        <f>E183</f>
        <v>7000</v>
      </c>
      <c r="G183" s="91">
        <f>F183</f>
        <v>7000</v>
      </c>
    </row>
    <row r="184" spans="1:7" ht="14.25" customHeight="1">
      <c r="A184" s="12">
        <v>321</v>
      </c>
      <c r="B184" s="13" t="s">
        <v>12</v>
      </c>
      <c r="C184" s="167">
        <f>C185</f>
        <v>185.81</v>
      </c>
      <c r="D184" s="82">
        <f>SUM(D188:D189)</f>
        <v>0</v>
      </c>
      <c r="E184" s="82">
        <f>SUM(E188:E189)</f>
        <v>0</v>
      </c>
      <c r="F184" s="82">
        <f>SUM(F188:F189)</f>
        <v>0</v>
      </c>
      <c r="G184" s="82">
        <f>SUM(G188:G189)</f>
        <v>0</v>
      </c>
    </row>
    <row r="185" spans="1:7" ht="14.25" customHeight="1">
      <c r="A185" s="14">
        <v>3211</v>
      </c>
      <c r="B185" s="15" t="s">
        <v>28</v>
      </c>
      <c r="C185" s="175">
        <v>185.81</v>
      </c>
      <c r="D185" s="86">
        <v>0</v>
      </c>
      <c r="E185" s="86">
        <v>0</v>
      </c>
      <c r="F185" s="86">
        <v>0</v>
      </c>
      <c r="G185" s="86">
        <v>0</v>
      </c>
    </row>
    <row r="186" spans="1:7" ht="14.25" customHeight="1">
      <c r="A186" s="12">
        <v>322</v>
      </c>
      <c r="B186" s="13" t="s">
        <v>13</v>
      </c>
      <c r="C186" s="167">
        <f>C187+C188+C189</f>
        <v>760.04</v>
      </c>
      <c r="D186" s="82">
        <v>0</v>
      </c>
      <c r="E186" s="82">
        <f>E187</f>
        <v>0</v>
      </c>
      <c r="F186" s="82">
        <v>0</v>
      </c>
      <c r="G186" s="82">
        <v>0</v>
      </c>
    </row>
    <row r="187" spans="1:7" ht="14.25" customHeight="1">
      <c r="A187" s="14">
        <v>3221</v>
      </c>
      <c r="B187" s="15" t="s">
        <v>208</v>
      </c>
      <c r="C187" s="175">
        <v>704.99</v>
      </c>
      <c r="D187" s="86">
        <v>0</v>
      </c>
      <c r="E187" s="86">
        <v>0</v>
      </c>
      <c r="F187" s="86">
        <v>0</v>
      </c>
      <c r="G187" s="86">
        <v>0</v>
      </c>
    </row>
    <row r="188" spans="1:7" ht="28.5" customHeight="1">
      <c r="A188" s="14">
        <v>3224</v>
      </c>
      <c r="B188" s="15" t="s">
        <v>201</v>
      </c>
      <c r="C188" s="175">
        <v>55.05</v>
      </c>
      <c r="D188" s="86">
        <v>0</v>
      </c>
      <c r="E188" s="86">
        <v>0</v>
      </c>
      <c r="F188" s="86">
        <v>0</v>
      </c>
      <c r="G188" s="86">
        <v>0</v>
      </c>
    </row>
    <row r="189" spans="1:7" ht="14.25" customHeight="1">
      <c r="A189" s="14">
        <v>3225</v>
      </c>
      <c r="B189" s="15" t="s">
        <v>36</v>
      </c>
      <c r="C189" s="175">
        <v>0</v>
      </c>
      <c r="D189" s="86">
        <v>0</v>
      </c>
      <c r="E189" s="86">
        <v>0</v>
      </c>
      <c r="F189" s="86">
        <v>0</v>
      </c>
      <c r="G189" s="86">
        <v>0</v>
      </c>
    </row>
    <row r="190" spans="1:7" ht="14.25" customHeight="1">
      <c r="A190" s="120">
        <v>323</v>
      </c>
      <c r="B190" s="13" t="s">
        <v>14</v>
      </c>
      <c r="C190" s="167">
        <f>C191+C192</f>
        <v>614.02</v>
      </c>
      <c r="D190" s="82">
        <v>0</v>
      </c>
      <c r="E190" s="82">
        <f>E191</f>
        <v>0</v>
      </c>
      <c r="F190" s="82">
        <v>0</v>
      </c>
      <c r="G190" s="82">
        <v>0</v>
      </c>
    </row>
    <row r="191" spans="1:7" ht="14.25" customHeight="1">
      <c r="A191" s="119">
        <v>3232</v>
      </c>
      <c r="B191" s="15" t="s">
        <v>39</v>
      </c>
      <c r="C191" s="175">
        <v>100.37</v>
      </c>
      <c r="D191" s="86">
        <v>0</v>
      </c>
      <c r="E191" s="86">
        <v>0</v>
      </c>
      <c r="F191" s="86">
        <v>0</v>
      </c>
      <c r="G191" s="86">
        <v>0</v>
      </c>
    </row>
    <row r="192" spans="1:7" ht="14.25" customHeight="1">
      <c r="A192" s="119">
        <v>3239</v>
      </c>
      <c r="B192" s="15" t="s">
        <v>44</v>
      </c>
      <c r="C192" s="175">
        <v>513.65</v>
      </c>
      <c r="D192" s="86">
        <v>0</v>
      </c>
      <c r="E192" s="86">
        <v>0</v>
      </c>
      <c r="F192" s="86">
        <v>0</v>
      </c>
      <c r="G192" s="86">
        <v>0</v>
      </c>
    </row>
    <row r="193" spans="1:7" ht="24" customHeight="1">
      <c r="A193" s="120">
        <v>329</v>
      </c>
      <c r="B193" s="13" t="s">
        <v>15</v>
      </c>
      <c r="C193" s="167">
        <f>C194+C195</f>
        <v>11904.78</v>
      </c>
      <c r="D193" s="82">
        <f>D194+D195</f>
        <v>7366.115446280443</v>
      </c>
      <c r="E193" s="82">
        <f>E194+E195</f>
        <v>7000</v>
      </c>
      <c r="F193" s="82">
        <v>0</v>
      </c>
      <c r="G193" s="82">
        <v>0</v>
      </c>
    </row>
    <row r="194" spans="1:7" ht="14.25" customHeight="1">
      <c r="A194" s="119">
        <v>3292</v>
      </c>
      <c r="B194" s="15" t="s">
        <v>170</v>
      </c>
      <c r="C194" s="175">
        <v>594.86</v>
      </c>
      <c r="D194" s="86">
        <f>5500/7.5345</f>
        <v>729.9754462804433</v>
      </c>
      <c r="E194" s="86">
        <v>1000</v>
      </c>
      <c r="F194" s="86">
        <v>0</v>
      </c>
      <c r="G194" s="86">
        <v>0</v>
      </c>
    </row>
    <row r="195" spans="1:7" ht="14.25" customHeight="1">
      <c r="A195" s="119">
        <v>3299</v>
      </c>
      <c r="B195" s="15" t="s">
        <v>15</v>
      </c>
      <c r="C195" s="175">
        <v>11309.92</v>
      </c>
      <c r="D195" s="86">
        <v>6636.14</v>
      </c>
      <c r="E195" s="86">
        <v>6000</v>
      </c>
      <c r="F195" s="86">
        <v>0</v>
      </c>
      <c r="G195" s="86"/>
    </row>
    <row r="196" spans="1:7" ht="14.25" customHeight="1">
      <c r="A196" s="107" t="s">
        <v>162</v>
      </c>
      <c r="B196" s="113" t="s">
        <v>107</v>
      </c>
      <c r="C196" s="190">
        <f>C197+C210</f>
        <v>3481.96</v>
      </c>
      <c r="D196" s="96">
        <f aca="true" t="shared" si="25" ref="D196:G197">D197</f>
        <v>6636.140420731303</v>
      </c>
      <c r="E196" s="96">
        <f t="shared" si="25"/>
        <v>11900</v>
      </c>
      <c r="F196" s="96">
        <f t="shared" si="25"/>
        <v>11900</v>
      </c>
      <c r="G196" s="96">
        <f t="shared" si="25"/>
        <v>11900</v>
      </c>
    </row>
    <row r="197" spans="1:7" ht="14.25" customHeight="1">
      <c r="A197" s="65">
        <v>3</v>
      </c>
      <c r="B197" s="9" t="s">
        <v>6</v>
      </c>
      <c r="C197" s="183">
        <f>C198+C207</f>
        <v>3066.4</v>
      </c>
      <c r="D197" s="90">
        <f t="shared" si="25"/>
        <v>6636.140420731303</v>
      </c>
      <c r="E197" s="90">
        <f>E198+E207+E210</f>
        <v>11900</v>
      </c>
      <c r="F197" s="90">
        <f>F198+F207+F210</f>
        <v>11900</v>
      </c>
      <c r="G197" s="90">
        <f>F197</f>
        <v>11900</v>
      </c>
    </row>
    <row r="198" spans="1:7" ht="14.25" customHeight="1">
      <c r="A198" s="10">
        <v>32</v>
      </c>
      <c r="B198" s="11" t="s">
        <v>11</v>
      </c>
      <c r="C198" s="184">
        <f>C199+C202+C205</f>
        <v>1057.51</v>
      </c>
      <c r="D198" s="91">
        <f>D205</f>
        <v>6636.140420731303</v>
      </c>
      <c r="E198" s="91">
        <f>E199+E202+E205</f>
        <v>4200</v>
      </c>
      <c r="F198" s="91">
        <f>E198</f>
        <v>4200</v>
      </c>
      <c r="G198" s="91">
        <f>F198</f>
        <v>4200</v>
      </c>
    </row>
    <row r="199" spans="1:7" ht="14.25" customHeight="1">
      <c r="A199" s="10">
        <v>322</v>
      </c>
      <c r="B199" s="11" t="s">
        <v>207</v>
      </c>
      <c r="C199" s="184">
        <f>C201</f>
        <v>38</v>
      </c>
      <c r="D199" s="91">
        <v>0</v>
      </c>
      <c r="E199" s="91">
        <f>E200</f>
        <v>0</v>
      </c>
      <c r="F199" s="91">
        <v>0</v>
      </c>
      <c r="G199" s="91">
        <v>0</v>
      </c>
    </row>
    <row r="200" spans="1:7" ht="14.25" customHeight="1">
      <c r="A200" s="139">
        <v>3221</v>
      </c>
      <c r="B200" s="125" t="s">
        <v>208</v>
      </c>
      <c r="C200" s="178">
        <v>0</v>
      </c>
      <c r="D200" s="123">
        <v>0</v>
      </c>
      <c r="E200" s="123">
        <v>0</v>
      </c>
      <c r="F200" s="123">
        <v>0</v>
      </c>
      <c r="G200" s="123">
        <v>0</v>
      </c>
    </row>
    <row r="201" spans="1:7" ht="27" customHeight="1">
      <c r="A201" s="139">
        <v>3224</v>
      </c>
      <c r="B201" s="125" t="s">
        <v>201</v>
      </c>
      <c r="C201" s="178">
        <v>38</v>
      </c>
      <c r="D201" s="123">
        <v>0</v>
      </c>
      <c r="E201" s="123">
        <v>0</v>
      </c>
      <c r="F201" s="123">
        <v>0</v>
      </c>
      <c r="G201" s="123">
        <v>0</v>
      </c>
    </row>
    <row r="202" spans="1:7" ht="17.25" customHeight="1">
      <c r="A202" s="209">
        <v>323</v>
      </c>
      <c r="B202" s="16" t="s">
        <v>14</v>
      </c>
      <c r="C202" s="195">
        <f>C203</f>
        <v>199.08</v>
      </c>
      <c r="D202" s="138">
        <v>0</v>
      </c>
      <c r="E202" s="138">
        <f>E203+E204</f>
        <v>1200</v>
      </c>
      <c r="F202" s="138">
        <v>0</v>
      </c>
      <c r="G202" s="138">
        <v>0</v>
      </c>
    </row>
    <row r="203" spans="1:7" ht="15.75" customHeight="1">
      <c r="A203" s="139">
        <v>3231</v>
      </c>
      <c r="B203" s="125" t="s">
        <v>56</v>
      </c>
      <c r="C203" s="178">
        <v>199.08</v>
      </c>
      <c r="D203" s="123">
        <v>0</v>
      </c>
      <c r="E203" s="123">
        <v>600</v>
      </c>
      <c r="F203" s="123">
        <v>0</v>
      </c>
      <c r="G203" s="123">
        <v>0</v>
      </c>
    </row>
    <row r="204" spans="1:7" ht="15.75" customHeight="1">
      <c r="A204" s="139">
        <v>3239</v>
      </c>
      <c r="B204" s="125" t="s">
        <v>236</v>
      </c>
      <c r="C204" s="178"/>
      <c r="D204" s="123">
        <v>0</v>
      </c>
      <c r="E204" s="123">
        <v>600</v>
      </c>
      <c r="F204" s="123">
        <v>0</v>
      </c>
      <c r="G204" s="123">
        <v>0</v>
      </c>
    </row>
    <row r="205" spans="1:7" ht="22.5" customHeight="1">
      <c r="A205" s="209">
        <v>329</v>
      </c>
      <c r="B205" s="16" t="s">
        <v>15</v>
      </c>
      <c r="C205" s="195">
        <f>SUM(C206:C206)</f>
        <v>820.43</v>
      </c>
      <c r="D205" s="138">
        <f>SUM(D206:D206)</f>
        <v>6636.140420731303</v>
      </c>
      <c r="E205" s="138">
        <f>SUM(E206:E206)</f>
        <v>3000</v>
      </c>
      <c r="F205" s="138">
        <f>SUM(F206:F206)</f>
        <v>0</v>
      </c>
      <c r="G205" s="138">
        <f>SUM(G206:G206)</f>
        <v>0</v>
      </c>
    </row>
    <row r="206" spans="1:7" ht="14.25" customHeight="1">
      <c r="A206" s="14">
        <v>3299</v>
      </c>
      <c r="B206" s="15" t="s">
        <v>15</v>
      </c>
      <c r="C206" s="175">
        <v>820.43</v>
      </c>
      <c r="D206" s="86">
        <f>50000/7.5345</f>
        <v>6636.140420731303</v>
      </c>
      <c r="E206" s="86">
        <v>3000</v>
      </c>
      <c r="F206" s="86">
        <v>0</v>
      </c>
      <c r="G206" s="86">
        <v>0</v>
      </c>
    </row>
    <row r="207" spans="1:7" ht="37.5" customHeight="1">
      <c r="A207" s="208">
        <v>37</v>
      </c>
      <c r="B207" s="16" t="s">
        <v>230</v>
      </c>
      <c r="C207" s="210">
        <f>C208</f>
        <v>2008.89</v>
      </c>
      <c r="D207" s="211">
        <v>0</v>
      </c>
      <c r="E207" s="211">
        <f>E208</f>
        <v>7000</v>
      </c>
      <c r="F207" s="211">
        <f>E207</f>
        <v>7000</v>
      </c>
      <c r="G207" s="211">
        <f>F207</f>
        <v>7000</v>
      </c>
    </row>
    <row r="208" spans="1:7" ht="29.25" customHeight="1">
      <c r="A208" s="208">
        <v>372</v>
      </c>
      <c r="B208" s="16" t="s">
        <v>231</v>
      </c>
      <c r="C208" s="210">
        <f>C209</f>
        <v>2008.89</v>
      </c>
      <c r="D208" s="211">
        <v>0</v>
      </c>
      <c r="E208" s="211">
        <f>E209</f>
        <v>7000</v>
      </c>
      <c r="F208" s="211">
        <v>0</v>
      </c>
      <c r="G208" s="211">
        <v>0</v>
      </c>
    </row>
    <row r="209" spans="1:7" ht="14.25" customHeight="1">
      <c r="A209" s="119">
        <v>3722</v>
      </c>
      <c r="B209" s="15" t="s">
        <v>232</v>
      </c>
      <c r="C209" s="193">
        <v>2008.89</v>
      </c>
      <c r="D209" s="106">
        <v>0</v>
      </c>
      <c r="E209" s="106">
        <v>7000</v>
      </c>
      <c r="F209" s="106">
        <v>0</v>
      </c>
      <c r="G209" s="106">
        <v>0</v>
      </c>
    </row>
    <row r="210" spans="1:7" ht="28.5" customHeight="1">
      <c r="A210" s="204">
        <v>4</v>
      </c>
      <c r="B210" s="205" t="s">
        <v>19</v>
      </c>
      <c r="C210" s="206">
        <f>C211</f>
        <v>415.56</v>
      </c>
      <c r="D210" s="207">
        <v>0</v>
      </c>
      <c r="E210" s="207">
        <f>E211</f>
        <v>700</v>
      </c>
      <c r="F210" s="207">
        <f>F211</f>
        <v>700</v>
      </c>
      <c r="G210" s="207">
        <f>G211</f>
        <v>700</v>
      </c>
    </row>
    <row r="211" spans="1:7" ht="28.5" customHeight="1">
      <c r="A211" s="208">
        <v>42</v>
      </c>
      <c r="B211" s="16" t="s">
        <v>69</v>
      </c>
      <c r="C211" s="210">
        <f>C212</f>
        <v>415.56</v>
      </c>
      <c r="D211" s="211">
        <v>0</v>
      </c>
      <c r="E211" s="211">
        <f>E212</f>
        <v>700</v>
      </c>
      <c r="F211" s="211">
        <f>E211</f>
        <v>700</v>
      </c>
      <c r="G211" s="211">
        <f>F211</f>
        <v>700</v>
      </c>
    </row>
    <row r="212" spans="1:7" ht="14.25" customHeight="1">
      <c r="A212" s="208">
        <v>422</v>
      </c>
      <c r="B212" s="16" t="s">
        <v>18</v>
      </c>
      <c r="C212" s="210">
        <f>C213</f>
        <v>415.56</v>
      </c>
      <c r="D212" s="211">
        <v>0</v>
      </c>
      <c r="E212" s="211">
        <f>E213</f>
        <v>700</v>
      </c>
      <c r="F212" s="211">
        <v>0</v>
      </c>
      <c r="G212" s="211">
        <v>0</v>
      </c>
    </row>
    <row r="213" spans="1:7" ht="14.25" customHeight="1">
      <c r="A213" s="119">
        <v>4221</v>
      </c>
      <c r="B213" s="15" t="s">
        <v>48</v>
      </c>
      <c r="C213" s="193">
        <v>415.56</v>
      </c>
      <c r="D213" s="106">
        <v>0</v>
      </c>
      <c r="E213" s="106">
        <v>700</v>
      </c>
      <c r="F213" s="106">
        <v>0</v>
      </c>
      <c r="G213" s="106">
        <v>0</v>
      </c>
    </row>
    <row r="214" spans="1:7" ht="14.25" customHeight="1">
      <c r="A214" s="325" t="s">
        <v>234</v>
      </c>
      <c r="B214" s="326"/>
      <c r="C214" s="198">
        <f>C215</f>
        <v>13.27</v>
      </c>
      <c r="D214" s="199"/>
      <c r="E214" s="202">
        <f aca="true" t="shared" si="26" ref="E214:G215">E215</f>
        <v>13.27</v>
      </c>
      <c r="F214" s="202">
        <f t="shared" si="26"/>
        <v>13.27</v>
      </c>
      <c r="G214" s="202">
        <f t="shared" si="26"/>
        <v>13.27</v>
      </c>
    </row>
    <row r="215" spans="1:7" ht="14.25" customHeight="1">
      <c r="A215" s="208">
        <v>3</v>
      </c>
      <c r="B215" s="16" t="s">
        <v>6</v>
      </c>
      <c r="C215" s="195">
        <f>C216</f>
        <v>13.27</v>
      </c>
      <c r="D215" s="138">
        <v>0</v>
      </c>
      <c r="E215" s="138">
        <f t="shared" si="26"/>
        <v>13.27</v>
      </c>
      <c r="F215" s="138">
        <f t="shared" si="26"/>
        <v>13.27</v>
      </c>
      <c r="G215" s="138">
        <f t="shared" si="26"/>
        <v>13.27</v>
      </c>
    </row>
    <row r="216" spans="1:7" ht="14.25" customHeight="1">
      <c r="A216" s="120">
        <v>32</v>
      </c>
      <c r="B216" s="13" t="s">
        <v>11</v>
      </c>
      <c r="C216" s="167">
        <f>C217</f>
        <v>13.27</v>
      </c>
      <c r="D216" s="82">
        <v>0</v>
      </c>
      <c r="E216" s="82">
        <f>E217</f>
        <v>13.27</v>
      </c>
      <c r="F216" s="82">
        <f>E216</f>
        <v>13.27</v>
      </c>
      <c r="G216" s="82">
        <f>F216</f>
        <v>13.27</v>
      </c>
    </row>
    <row r="217" spans="1:7" ht="14.25" customHeight="1">
      <c r="A217" s="120">
        <v>329</v>
      </c>
      <c r="B217" s="13" t="s">
        <v>15</v>
      </c>
      <c r="C217" s="167">
        <f>C218</f>
        <v>13.27</v>
      </c>
      <c r="D217" s="82">
        <v>0</v>
      </c>
      <c r="E217" s="82">
        <f>E218</f>
        <v>13.27</v>
      </c>
      <c r="F217" s="82">
        <v>0</v>
      </c>
      <c r="G217" s="82">
        <v>0</v>
      </c>
    </row>
    <row r="218" spans="1:7" ht="14.25" customHeight="1">
      <c r="A218" s="119">
        <v>3294</v>
      </c>
      <c r="B218" s="15" t="s">
        <v>60</v>
      </c>
      <c r="C218" s="175">
        <v>13.27</v>
      </c>
      <c r="D218" s="86">
        <v>0</v>
      </c>
      <c r="E218" s="86">
        <v>13.27</v>
      </c>
      <c r="F218" s="86">
        <v>0</v>
      </c>
      <c r="G218" s="86">
        <v>0</v>
      </c>
    </row>
    <row r="219" spans="1:7" ht="14.25" customHeight="1">
      <c r="A219" s="135" t="s">
        <v>206</v>
      </c>
      <c r="B219" s="136" t="s">
        <v>233</v>
      </c>
      <c r="C219" s="194">
        <f>C220</f>
        <v>92.91</v>
      </c>
      <c r="D219" s="203">
        <v>0</v>
      </c>
      <c r="E219" s="94">
        <f>E220</f>
        <v>132.72</v>
      </c>
      <c r="F219" s="94">
        <f>F220</f>
        <v>132.72</v>
      </c>
      <c r="G219" s="94">
        <f>G220</f>
        <v>132.72</v>
      </c>
    </row>
    <row r="220" spans="1:7" ht="14.25" customHeight="1">
      <c r="A220" s="137">
        <v>3</v>
      </c>
      <c r="B220" s="16" t="s">
        <v>6</v>
      </c>
      <c r="C220" s="195">
        <f>C221</f>
        <v>92.91</v>
      </c>
      <c r="D220" s="138">
        <v>0</v>
      </c>
      <c r="E220" s="138">
        <f>E221</f>
        <v>132.72</v>
      </c>
      <c r="F220" s="138">
        <f>E220</f>
        <v>132.72</v>
      </c>
      <c r="G220" s="138">
        <f>F220</f>
        <v>132.72</v>
      </c>
    </row>
    <row r="221" spans="1:7" ht="14.25" customHeight="1">
      <c r="A221" s="120">
        <v>32</v>
      </c>
      <c r="B221" s="13" t="s">
        <v>11</v>
      </c>
      <c r="C221" s="167">
        <f>C222</f>
        <v>92.91</v>
      </c>
      <c r="D221" s="82">
        <v>0</v>
      </c>
      <c r="E221" s="82">
        <f>E222</f>
        <v>132.72</v>
      </c>
      <c r="F221" s="82">
        <v>0</v>
      </c>
      <c r="G221" s="82">
        <v>0</v>
      </c>
    </row>
    <row r="222" spans="1:7" ht="14.25" customHeight="1">
      <c r="A222" s="120">
        <v>322</v>
      </c>
      <c r="B222" s="13" t="s">
        <v>13</v>
      </c>
      <c r="C222" s="167">
        <f>C223</f>
        <v>92.91</v>
      </c>
      <c r="D222" s="82">
        <v>0</v>
      </c>
      <c r="E222" s="82">
        <f>E223</f>
        <v>132.72</v>
      </c>
      <c r="F222" s="82">
        <v>0</v>
      </c>
      <c r="G222" s="82">
        <v>0</v>
      </c>
    </row>
    <row r="223" spans="1:7" ht="14.25" customHeight="1">
      <c r="A223" s="119">
        <v>3221</v>
      </c>
      <c r="B223" s="15" t="s">
        <v>32</v>
      </c>
      <c r="C223" s="175">
        <v>92.91</v>
      </c>
      <c r="D223" s="86">
        <v>0</v>
      </c>
      <c r="E223" s="86">
        <v>132.72</v>
      </c>
      <c r="F223" s="86">
        <v>0</v>
      </c>
      <c r="G223" s="86">
        <v>0</v>
      </c>
    </row>
    <row r="224" spans="1:7" ht="26.25" customHeight="1">
      <c r="A224" s="58" t="s">
        <v>141</v>
      </c>
      <c r="B224" s="64" t="s">
        <v>163</v>
      </c>
      <c r="C224" s="185">
        <f>C225</f>
        <v>565247.3</v>
      </c>
      <c r="D224" s="92">
        <f aca="true" t="shared" si="27" ref="D224:G225">D225</f>
        <v>578658.1651051829</v>
      </c>
      <c r="E224" s="92">
        <f>E225</f>
        <v>584870</v>
      </c>
      <c r="F224" s="92">
        <f t="shared" si="27"/>
        <v>584870</v>
      </c>
      <c r="G224" s="92">
        <f t="shared" si="27"/>
        <v>584870</v>
      </c>
    </row>
    <row r="225" spans="1:7" ht="13.5" customHeight="1">
      <c r="A225" s="107" t="s">
        <v>162</v>
      </c>
      <c r="B225" s="113" t="s">
        <v>107</v>
      </c>
      <c r="C225" s="186">
        <f>C226</f>
        <v>565247.3</v>
      </c>
      <c r="D225" s="99">
        <f t="shared" si="27"/>
        <v>578658.1651051829</v>
      </c>
      <c r="E225" s="99">
        <f t="shared" si="27"/>
        <v>584870</v>
      </c>
      <c r="F225" s="99">
        <f t="shared" si="27"/>
        <v>584870</v>
      </c>
      <c r="G225" s="99">
        <f t="shared" si="27"/>
        <v>584870</v>
      </c>
    </row>
    <row r="226" spans="1:7" ht="12.75" customHeight="1">
      <c r="A226" s="65">
        <v>3</v>
      </c>
      <c r="B226" s="16" t="s">
        <v>6</v>
      </c>
      <c r="C226" s="183">
        <f>C227+C237+C245</f>
        <v>565247.3</v>
      </c>
      <c r="D226" s="90">
        <f>D227+D237</f>
        <v>578658.1651051829</v>
      </c>
      <c r="E226" s="90">
        <f>E227+E237</f>
        <v>584870</v>
      </c>
      <c r="F226" s="90">
        <f>F227+F237</f>
        <v>584870</v>
      </c>
      <c r="G226" s="90">
        <f>G227+G237</f>
        <v>584870</v>
      </c>
    </row>
    <row r="227" spans="1:7" ht="13.5" customHeight="1">
      <c r="A227" s="10">
        <v>31</v>
      </c>
      <c r="B227" s="11" t="s">
        <v>7</v>
      </c>
      <c r="C227" s="184">
        <f>C228+C232+C234</f>
        <v>531302.45</v>
      </c>
      <c r="D227" s="91">
        <f>D228+D232+D234</f>
        <v>550454.5700000001</v>
      </c>
      <c r="E227" s="91">
        <f>E228+E232+E234</f>
        <v>556870</v>
      </c>
      <c r="F227" s="91">
        <f>E227</f>
        <v>556870</v>
      </c>
      <c r="G227" s="91">
        <f>F227</f>
        <v>556870</v>
      </c>
    </row>
    <row r="228" spans="1:7" ht="25.5" customHeight="1">
      <c r="A228" s="12">
        <v>311</v>
      </c>
      <c r="B228" s="13" t="s">
        <v>8</v>
      </c>
      <c r="C228" s="167">
        <f>C229+C230+C231</f>
        <v>441626.38</v>
      </c>
      <c r="D228" s="82">
        <f>D229+D230+D231</f>
        <v>449930.31</v>
      </c>
      <c r="E228" s="82">
        <f>E229+E230+E231</f>
        <v>453000</v>
      </c>
      <c r="F228" s="82">
        <f>F229+F230+F231</f>
        <v>0</v>
      </c>
      <c r="G228" s="82">
        <f>G229+G230+G231</f>
        <v>0</v>
      </c>
    </row>
    <row r="229" spans="1:7" ht="20.25" customHeight="1">
      <c r="A229" s="14">
        <v>3111</v>
      </c>
      <c r="B229" s="15" t="s">
        <v>24</v>
      </c>
      <c r="C229" s="175">
        <v>425991.82</v>
      </c>
      <c r="D229" s="86">
        <v>435330.81</v>
      </c>
      <c r="E229" s="86">
        <v>435000</v>
      </c>
      <c r="F229" s="86">
        <v>0</v>
      </c>
      <c r="G229" s="86">
        <v>0</v>
      </c>
    </row>
    <row r="230" spans="1:7" ht="16.5" customHeight="1">
      <c r="A230" s="14">
        <v>3113</v>
      </c>
      <c r="B230" s="15" t="s">
        <v>25</v>
      </c>
      <c r="C230" s="175">
        <v>11690.06</v>
      </c>
      <c r="D230" s="86">
        <v>10617.82</v>
      </c>
      <c r="E230" s="86">
        <v>12000</v>
      </c>
      <c r="F230" s="86">
        <v>0</v>
      </c>
      <c r="G230" s="86">
        <v>0</v>
      </c>
    </row>
    <row r="231" spans="1:7" ht="12.75" customHeight="1">
      <c r="A231" s="14">
        <v>3114</v>
      </c>
      <c r="B231" s="15" t="s">
        <v>26</v>
      </c>
      <c r="C231" s="175">
        <v>3944.5</v>
      </c>
      <c r="D231" s="86">
        <v>3981.68</v>
      </c>
      <c r="E231" s="86">
        <v>6000</v>
      </c>
      <c r="F231" s="86">
        <v>0</v>
      </c>
      <c r="G231" s="86">
        <v>0</v>
      </c>
    </row>
    <row r="232" spans="1:7" ht="12.75" customHeight="1">
      <c r="A232" s="12">
        <v>312</v>
      </c>
      <c r="B232" s="13" t="s">
        <v>9</v>
      </c>
      <c r="C232" s="167">
        <f>C233</f>
        <v>18968.17</v>
      </c>
      <c r="D232" s="82">
        <f>D233</f>
        <v>22562.88</v>
      </c>
      <c r="E232" s="82">
        <f>E233</f>
        <v>25000</v>
      </c>
      <c r="F232" s="82">
        <f>F233</f>
        <v>0</v>
      </c>
      <c r="G232" s="82">
        <f>G233</f>
        <v>0</v>
      </c>
    </row>
    <row r="233" spans="1:7" ht="12.75" customHeight="1">
      <c r="A233" s="14">
        <v>3121</v>
      </c>
      <c r="B233" s="15" t="s">
        <v>9</v>
      </c>
      <c r="C233" s="175">
        <v>18968.17</v>
      </c>
      <c r="D233" s="86">
        <v>22562.88</v>
      </c>
      <c r="E233" s="86">
        <v>25000</v>
      </c>
      <c r="F233" s="86">
        <v>0</v>
      </c>
      <c r="G233" s="86">
        <v>0</v>
      </c>
    </row>
    <row r="234" spans="1:7" ht="12.75" customHeight="1">
      <c r="A234" s="12">
        <v>313</v>
      </c>
      <c r="B234" s="13" t="s">
        <v>10</v>
      </c>
      <c r="C234" s="167">
        <f>C235+C236</f>
        <v>70707.9</v>
      </c>
      <c r="D234" s="82">
        <f>D235+D236</f>
        <v>77961.38</v>
      </c>
      <c r="E234" s="82">
        <f>E235+E236</f>
        <v>78870</v>
      </c>
      <c r="F234" s="82">
        <f>F235+F236</f>
        <v>0</v>
      </c>
      <c r="G234" s="82">
        <v>0</v>
      </c>
    </row>
    <row r="235" spans="1:7" ht="15.75" customHeight="1">
      <c r="A235" s="14">
        <v>3132</v>
      </c>
      <c r="B235" s="15" t="s">
        <v>27</v>
      </c>
      <c r="C235" s="175">
        <v>70573.06</v>
      </c>
      <c r="D235" s="86">
        <v>77961.38</v>
      </c>
      <c r="E235" s="86">
        <v>78870</v>
      </c>
      <c r="F235" s="86">
        <v>0</v>
      </c>
      <c r="G235" s="86">
        <v>0</v>
      </c>
    </row>
    <row r="236" spans="1:7" ht="23.25" customHeight="1">
      <c r="A236" s="14">
        <v>3133</v>
      </c>
      <c r="B236" s="15" t="s">
        <v>70</v>
      </c>
      <c r="C236" s="175">
        <v>134.84</v>
      </c>
      <c r="D236" s="86">
        <v>0</v>
      </c>
      <c r="E236" s="86">
        <v>0</v>
      </c>
      <c r="F236" s="86">
        <v>0</v>
      </c>
      <c r="G236" s="86">
        <v>0</v>
      </c>
    </row>
    <row r="237" spans="1:7" ht="12.75" customHeight="1">
      <c r="A237" s="10">
        <v>32</v>
      </c>
      <c r="B237" s="11" t="s">
        <v>11</v>
      </c>
      <c r="C237" s="184">
        <f>C238+C240+C242</f>
        <v>30778.31</v>
      </c>
      <c r="D237" s="91">
        <f>D238+D242</f>
        <v>28203.595105182827</v>
      </c>
      <c r="E237" s="91">
        <f>E238+E242</f>
        <v>28000</v>
      </c>
      <c r="F237" s="91">
        <f>E237</f>
        <v>28000</v>
      </c>
      <c r="G237" s="91">
        <f>F237</f>
        <v>28000</v>
      </c>
    </row>
    <row r="238" spans="1:7" ht="12.75" customHeight="1">
      <c r="A238" s="12">
        <v>321</v>
      </c>
      <c r="B238" s="13" t="s">
        <v>12</v>
      </c>
      <c r="C238" s="167">
        <f>C239</f>
        <v>25432.15</v>
      </c>
      <c r="D238" s="82">
        <f>D239</f>
        <v>26544.56</v>
      </c>
      <c r="E238" s="82">
        <f>E239</f>
        <v>26000</v>
      </c>
      <c r="F238" s="82">
        <f>F239</f>
        <v>0</v>
      </c>
      <c r="G238" s="82">
        <f>G239</f>
        <v>0</v>
      </c>
    </row>
    <row r="239" spans="1:7" ht="12.75" customHeight="1">
      <c r="A239" s="14">
        <v>3212</v>
      </c>
      <c r="B239" s="15" t="s">
        <v>29</v>
      </c>
      <c r="C239" s="175">
        <v>25432.15</v>
      </c>
      <c r="D239" s="86">
        <v>26544.56</v>
      </c>
      <c r="E239" s="86">
        <v>26000</v>
      </c>
      <c r="F239" s="86">
        <v>0</v>
      </c>
      <c r="G239" s="86">
        <v>0</v>
      </c>
    </row>
    <row r="240" spans="1:7" ht="12.75" customHeight="1">
      <c r="A240" s="12">
        <v>323</v>
      </c>
      <c r="B240" s="13" t="s">
        <v>14</v>
      </c>
      <c r="C240" s="167">
        <f>C241</f>
        <v>577.68</v>
      </c>
      <c r="D240" s="82">
        <v>0</v>
      </c>
      <c r="E240" s="82">
        <v>0</v>
      </c>
      <c r="F240" s="82">
        <v>0</v>
      </c>
      <c r="G240" s="82">
        <v>0</v>
      </c>
    </row>
    <row r="241" spans="1:7" ht="12.75" customHeight="1">
      <c r="A241" s="14">
        <v>3236</v>
      </c>
      <c r="B241" s="15" t="s">
        <v>41</v>
      </c>
      <c r="C241" s="175">
        <v>577.68</v>
      </c>
      <c r="D241" s="86">
        <v>0</v>
      </c>
      <c r="E241" s="86">
        <v>0</v>
      </c>
      <c r="F241" s="86">
        <v>0</v>
      </c>
      <c r="G241" s="86">
        <v>0</v>
      </c>
    </row>
    <row r="242" spans="1:7" ht="27" customHeight="1">
      <c r="A242" s="12">
        <v>329</v>
      </c>
      <c r="B242" s="13" t="s">
        <v>15</v>
      </c>
      <c r="C242" s="167">
        <f>C243+C244</f>
        <v>4768.48</v>
      </c>
      <c r="D242" s="82">
        <f>D243</f>
        <v>1659.0351051828256</v>
      </c>
      <c r="E242" s="82">
        <f>E243</f>
        <v>2000</v>
      </c>
      <c r="F242" s="82">
        <f>F243</f>
        <v>0</v>
      </c>
      <c r="G242" s="82">
        <f>G243</f>
        <v>0</v>
      </c>
    </row>
    <row r="243" spans="1:7" ht="15" customHeight="1">
      <c r="A243" s="14">
        <v>3295</v>
      </c>
      <c r="B243" s="15" t="s">
        <v>46</v>
      </c>
      <c r="C243" s="175">
        <v>1481.52</v>
      </c>
      <c r="D243" s="86">
        <f>12500/7.5345</f>
        <v>1659.0351051828256</v>
      </c>
      <c r="E243" s="86">
        <v>2000</v>
      </c>
      <c r="F243" s="86">
        <v>0</v>
      </c>
      <c r="G243" s="86">
        <v>0</v>
      </c>
    </row>
    <row r="244" spans="1:7" ht="15" customHeight="1">
      <c r="A244" s="14">
        <v>3296</v>
      </c>
      <c r="B244" s="15" t="s">
        <v>59</v>
      </c>
      <c r="C244" s="175">
        <v>3286.96</v>
      </c>
      <c r="D244" s="86">
        <v>0</v>
      </c>
      <c r="E244" s="86">
        <v>0</v>
      </c>
      <c r="F244" s="86">
        <v>0</v>
      </c>
      <c r="G244" s="86">
        <v>0</v>
      </c>
    </row>
    <row r="245" spans="1:7" ht="15" customHeight="1">
      <c r="A245" s="10">
        <v>34</v>
      </c>
      <c r="B245" s="11" t="s">
        <v>16</v>
      </c>
      <c r="C245" s="184">
        <f>C246</f>
        <v>3166.54</v>
      </c>
      <c r="D245" s="91">
        <v>0</v>
      </c>
      <c r="E245" s="91">
        <v>0</v>
      </c>
      <c r="F245" s="91">
        <v>0</v>
      </c>
      <c r="G245" s="91">
        <v>0</v>
      </c>
    </row>
    <row r="246" spans="1:7" ht="15" customHeight="1">
      <c r="A246" s="12">
        <v>343</v>
      </c>
      <c r="B246" s="13" t="s">
        <v>17</v>
      </c>
      <c r="C246" s="167">
        <f>C247</f>
        <v>3166.54</v>
      </c>
      <c r="D246" s="82">
        <v>0</v>
      </c>
      <c r="E246" s="82">
        <v>0</v>
      </c>
      <c r="F246" s="82">
        <v>0</v>
      </c>
      <c r="G246" s="82">
        <v>0</v>
      </c>
    </row>
    <row r="247" spans="1:7" ht="15" customHeight="1">
      <c r="A247" s="14">
        <v>3433</v>
      </c>
      <c r="B247" s="15" t="s">
        <v>200</v>
      </c>
      <c r="C247" s="175">
        <v>3166.54</v>
      </c>
      <c r="D247" s="86">
        <v>0</v>
      </c>
      <c r="E247" s="86">
        <v>0</v>
      </c>
      <c r="F247" s="86">
        <v>0</v>
      </c>
      <c r="G247" s="86">
        <v>0</v>
      </c>
    </row>
    <row r="248" spans="1:7" ht="19.5" customHeight="1">
      <c r="A248" s="73" t="s">
        <v>148</v>
      </c>
      <c r="B248" s="64" t="s">
        <v>164</v>
      </c>
      <c r="C248" s="187">
        <f>C249+C282</f>
        <v>22478.05</v>
      </c>
      <c r="D248" s="95">
        <f>D249+D282</f>
        <v>27871.78976707147</v>
      </c>
      <c r="E248" s="95">
        <f>E249+E282</f>
        <v>35000</v>
      </c>
      <c r="F248" s="95">
        <f>F249+F282</f>
        <v>35000</v>
      </c>
      <c r="G248" s="95">
        <f>G249+G282</f>
        <v>35000</v>
      </c>
    </row>
    <row r="249" spans="1:7" ht="16.5" customHeight="1">
      <c r="A249" s="107" t="s">
        <v>161</v>
      </c>
      <c r="B249" s="114" t="s">
        <v>110</v>
      </c>
      <c r="C249" s="188">
        <f>C250</f>
        <v>13128.66</v>
      </c>
      <c r="D249" s="94">
        <f>D250</f>
        <v>14599.508925608865</v>
      </c>
      <c r="E249" s="94">
        <f>E250</f>
        <v>0</v>
      </c>
      <c r="F249" s="94">
        <f>F250</f>
        <v>0</v>
      </c>
      <c r="G249" s="94">
        <f>G250</f>
        <v>0</v>
      </c>
    </row>
    <row r="250" spans="1:7" ht="15" customHeight="1">
      <c r="A250" s="68">
        <v>3</v>
      </c>
      <c r="B250" s="17" t="s">
        <v>6</v>
      </c>
      <c r="C250" s="183">
        <f>C251+C278</f>
        <v>13128.66</v>
      </c>
      <c r="D250" s="90">
        <f>D251+D278</f>
        <v>14599.508925608865</v>
      </c>
      <c r="E250" s="90">
        <f>E251+E278</f>
        <v>0</v>
      </c>
      <c r="F250" s="90">
        <f>F251+F278</f>
        <v>0</v>
      </c>
      <c r="G250" s="90">
        <f>G251+G278</f>
        <v>0</v>
      </c>
    </row>
    <row r="251" spans="1:7" ht="15" customHeight="1">
      <c r="A251" s="18">
        <v>32</v>
      </c>
      <c r="B251" s="19" t="s">
        <v>11</v>
      </c>
      <c r="C251" s="184">
        <f>C252+C256+C263+C272</f>
        <v>13128.66</v>
      </c>
      <c r="D251" s="91">
        <f>D252+D256+D263+D272</f>
        <v>14599.508925608865</v>
      </c>
      <c r="E251" s="91">
        <f>E252+E256+E263+E272</f>
        <v>0</v>
      </c>
      <c r="F251" s="91">
        <f>E251</f>
        <v>0</v>
      </c>
      <c r="G251" s="91">
        <f>F251</f>
        <v>0</v>
      </c>
    </row>
    <row r="252" spans="1:7" ht="15" customHeight="1">
      <c r="A252" s="144">
        <v>321</v>
      </c>
      <c r="B252" s="145" t="s">
        <v>12</v>
      </c>
      <c r="C252" s="184">
        <f>C253+C254+C255</f>
        <v>0</v>
      </c>
      <c r="D252" s="153">
        <f>D253+D254+D255</f>
        <v>0</v>
      </c>
      <c r="E252" s="153">
        <f>E253+E254+E255</f>
        <v>0</v>
      </c>
      <c r="F252" s="153">
        <f>F253+F254+F255</f>
        <v>0</v>
      </c>
      <c r="G252" s="153">
        <f>G253+G254+G255</f>
        <v>0</v>
      </c>
    </row>
    <row r="253" spans="1:7" ht="15" customHeight="1">
      <c r="A253" s="23">
        <v>3211</v>
      </c>
      <c r="B253" s="22" t="s">
        <v>28</v>
      </c>
      <c r="C253" s="175">
        <v>0</v>
      </c>
      <c r="D253" s="86">
        <v>0</v>
      </c>
      <c r="E253" s="86">
        <v>0</v>
      </c>
      <c r="F253" s="86">
        <v>0</v>
      </c>
      <c r="G253" s="86">
        <v>0</v>
      </c>
    </row>
    <row r="254" spans="1:7" ht="15" customHeight="1">
      <c r="A254" s="23">
        <v>3213</v>
      </c>
      <c r="B254" s="22" t="s">
        <v>30</v>
      </c>
      <c r="C254" s="175">
        <v>0</v>
      </c>
      <c r="D254" s="86">
        <v>0</v>
      </c>
      <c r="E254" s="86">
        <v>0</v>
      </c>
      <c r="F254" s="86">
        <v>0</v>
      </c>
      <c r="G254" s="86">
        <v>0</v>
      </c>
    </row>
    <row r="255" spans="1:7" ht="15" customHeight="1">
      <c r="A255" s="23">
        <v>3214</v>
      </c>
      <c r="B255" s="22" t="s">
        <v>31</v>
      </c>
      <c r="C255" s="175">
        <v>0</v>
      </c>
      <c r="D255" s="86">
        <v>0</v>
      </c>
      <c r="E255" s="86">
        <v>0</v>
      </c>
      <c r="F255" s="86">
        <v>0</v>
      </c>
      <c r="G255" s="86">
        <v>0</v>
      </c>
    </row>
    <row r="256" spans="1:7" ht="15" customHeight="1">
      <c r="A256" s="144">
        <v>322</v>
      </c>
      <c r="B256" s="145" t="s">
        <v>13</v>
      </c>
      <c r="C256" s="184">
        <f>SUM(C257:C262)</f>
        <v>13128.66</v>
      </c>
      <c r="D256" s="153">
        <f>SUM(D257:D262)</f>
        <v>14599.508925608865</v>
      </c>
      <c r="E256" s="153">
        <f>SUM(E257:E262)</f>
        <v>0</v>
      </c>
      <c r="F256" s="153">
        <f>SUM(F257:F262)</f>
        <v>0</v>
      </c>
      <c r="G256" s="153">
        <f>SUM(G257:G262)</f>
        <v>0</v>
      </c>
    </row>
    <row r="257" spans="1:7" ht="15" customHeight="1">
      <c r="A257" s="14">
        <v>3221</v>
      </c>
      <c r="B257" s="15" t="s">
        <v>32</v>
      </c>
      <c r="C257" s="175">
        <v>0</v>
      </c>
      <c r="D257" s="86">
        <v>0</v>
      </c>
      <c r="E257" s="86">
        <v>0</v>
      </c>
      <c r="F257" s="86">
        <v>0</v>
      </c>
      <c r="G257" s="86">
        <v>0</v>
      </c>
    </row>
    <row r="258" spans="1:7" ht="15" customHeight="1">
      <c r="A258" s="14">
        <v>3222</v>
      </c>
      <c r="B258" s="15" t="s">
        <v>33</v>
      </c>
      <c r="C258" s="175">
        <v>13122.3</v>
      </c>
      <c r="D258" s="86">
        <f>110000/7.5345</f>
        <v>14599.508925608865</v>
      </c>
      <c r="E258" s="86">
        <v>0</v>
      </c>
      <c r="F258" s="86">
        <v>0</v>
      </c>
      <c r="G258" s="86">
        <v>0</v>
      </c>
    </row>
    <row r="259" spans="1:7" ht="15" customHeight="1">
      <c r="A259" s="14">
        <v>3223</v>
      </c>
      <c r="B259" s="15" t="s">
        <v>34</v>
      </c>
      <c r="C259" s="175">
        <v>0</v>
      </c>
      <c r="D259" s="86">
        <v>0</v>
      </c>
      <c r="E259" s="86">
        <v>0</v>
      </c>
      <c r="F259" s="86">
        <v>0</v>
      </c>
      <c r="G259" s="86">
        <v>0</v>
      </c>
    </row>
    <row r="260" spans="1:7" ht="24.75" customHeight="1">
      <c r="A260" s="14">
        <v>3224</v>
      </c>
      <c r="B260" s="15" t="s">
        <v>35</v>
      </c>
      <c r="C260" s="175">
        <v>0</v>
      </c>
      <c r="D260" s="86">
        <v>0</v>
      </c>
      <c r="E260" s="86">
        <v>0</v>
      </c>
      <c r="F260" s="86">
        <v>0</v>
      </c>
      <c r="G260" s="86">
        <v>0</v>
      </c>
    </row>
    <row r="261" spans="1:7" ht="15" customHeight="1">
      <c r="A261" s="14">
        <v>3225</v>
      </c>
      <c r="B261" s="15" t="s">
        <v>36</v>
      </c>
      <c r="C261" s="175">
        <v>6.36</v>
      </c>
      <c r="D261" s="86">
        <v>0</v>
      </c>
      <c r="E261" s="86">
        <v>0</v>
      </c>
      <c r="F261" s="86">
        <v>0</v>
      </c>
      <c r="G261" s="86">
        <v>0</v>
      </c>
    </row>
    <row r="262" spans="1:7" ht="25.5" customHeight="1">
      <c r="A262" s="14">
        <v>3227</v>
      </c>
      <c r="B262" s="15" t="s">
        <v>37</v>
      </c>
      <c r="C262" s="175">
        <v>0</v>
      </c>
      <c r="D262" s="86">
        <v>0</v>
      </c>
      <c r="E262" s="86">
        <v>0</v>
      </c>
      <c r="F262" s="86">
        <v>0</v>
      </c>
      <c r="G262" s="86">
        <v>0</v>
      </c>
    </row>
    <row r="263" spans="1:7" ht="15" customHeight="1">
      <c r="A263" s="212">
        <v>323</v>
      </c>
      <c r="B263" s="143" t="s">
        <v>14</v>
      </c>
      <c r="C263" s="195">
        <f>SUM(C264:C271)</f>
        <v>0</v>
      </c>
      <c r="D263" s="138">
        <v>0</v>
      </c>
      <c r="E263" s="138">
        <f>SUM(E264:E271)</f>
        <v>0</v>
      </c>
      <c r="F263" s="138">
        <f>SUM(F264:F271)</f>
        <v>0</v>
      </c>
      <c r="G263" s="138">
        <f>SUM(G264:G271)</f>
        <v>0</v>
      </c>
    </row>
    <row r="264" spans="1:7" ht="15" customHeight="1">
      <c r="A264" s="23">
        <v>3231</v>
      </c>
      <c r="B264" s="22" t="s">
        <v>56</v>
      </c>
      <c r="C264" s="175">
        <v>0</v>
      </c>
      <c r="D264" s="86">
        <v>0</v>
      </c>
      <c r="E264" s="86">
        <v>0</v>
      </c>
      <c r="F264" s="86">
        <v>0</v>
      </c>
      <c r="G264" s="86">
        <v>0</v>
      </c>
    </row>
    <row r="265" spans="1:7" ht="15" customHeight="1">
      <c r="A265" s="14">
        <v>3232</v>
      </c>
      <c r="B265" s="15" t="s">
        <v>39</v>
      </c>
      <c r="C265" s="175">
        <v>0</v>
      </c>
      <c r="D265" s="86">
        <v>0</v>
      </c>
      <c r="E265" s="86">
        <v>0</v>
      </c>
      <c r="F265" s="86">
        <v>0</v>
      </c>
      <c r="G265" s="86">
        <v>0</v>
      </c>
    </row>
    <row r="266" spans="1:7" ht="15" customHeight="1">
      <c r="A266" s="14">
        <v>3234</v>
      </c>
      <c r="B266" s="15" t="s">
        <v>40</v>
      </c>
      <c r="C266" s="175">
        <v>0</v>
      </c>
      <c r="D266" s="86">
        <v>0</v>
      </c>
      <c r="E266" s="86">
        <v>0</v>
      </c>
      <c r="F266" s="86">
        <v>0</v>
      </c>
      <c r="G266" s="86">
        <v>0</v>
      </c>
    </row>
    <row r="267" spans="1:7" ht="15" customHeight="1">
      <c r="A267" s="14">
        <v>3235</v>
      </c>
      <c r="B267" s="15" t="s">
        <v>53</v>
      </c>
      <c r="C267" s="175">
        <v>0</v>
      </c>
      <c r="D267" s="86">
        <v>0</v>
      </c>
      <c r="E267" s="86">
        <v>0</v>
      </c>
      <c r="F267" s="86">
        <v>0</v>
      </c>
      <c r="G267" s="86">
        <v>0</v>
      </c>
    </row>
    <row r="268" spans="1:7" ht="15" customHeight="1">
      <c r="A268" s="14">
        <v>3236</v>
      </c>
      <c r="B268" s="15" t="s">
        <v>41</v>
      </c>
      <c r="C268" s="175">
        <v>0</v>
      </c>
      <c r="D268" s="86">
        <v>0</v>
      </c>
      <c r="E268" s="86">
        <v>0</v>
      </c>
      <c r="F268" s="86">
        <v>0</v>
      </c>
      <c r="G268" s="86">
        <v>0</v>
      </c>
    </row>
    <row r="269" spans="1:7" ht="15" customHeight="1">
      <c r="A269" s="14">
        <v>3237</v>
      </c>
      <c r="B269" s="15" t="s">
        <v>42</v>
      </c>
      <c r="C269" s="175">
        <v>0</v>
      </c>
      <c r="D269" s="86">
        <v>0</v>
      </c>
      <c r="E269" s="86">
        <v>0</v>
      </c>
      <c r="F269" s="86">
        <v>0</v>
      </c>
      <c r="G269" s="86">
        <v>0</v>
      </c>
    </row>
    <row r="270" spans="1:7" ht="15" customHeight="1">
      <c r="A270" s="14">
        <v>3238</v>
      </c>
      <c r="B270" s="15" t="s">
        <v>43</v>
      </c>
      <c r="C270" s="175">
        <v>0</v>
      </c>
      <c r="D270" s="86">
        <v>0</v>
      </c>
      <c r="E270" s="86">
        <v>0</v>
      </c>
      <c r="F270" s="86">
        <v>0</v>
      </c>
      <c r="G270" s="86">
        <v>0</v>
      </c>
    </row>
    <row r="271" spans="1:7" ht="15" customHeight="1">
      <c r="A271" s="14">
        <v>3239</v>
      </c>
      <c r="B271" s="15" t="s">
        <v>44</v>
      </c>
      <c r="C271" s="175">
        <v>0</v>
      </c>
      <c r="D271" s="86">
        <v>0</v>
      </c>
      <c r="E271" s="86">
        <v>0</v>
      </c>
      <c r="F271" s="86">
        <v>0</v>
      </c>
      <c r="G271" s="86">
        <v>0</v>
      </c>
    </row>
    <row r="272" spans="1:7" ht="23.25" customHeight="1">
      <c r="A272" s="10">
        <v>329</v>
      </c>
      <c r="B272" s="11" t="s">
        <v>57</v>
      </c>
      <c r="C272" s="184">
        <v>0</v>
      </c>
      <c r="D272" s="153">
        <f>D273+D274+D275+D276+D277</f>
        <v>0</v>
      </c>
      <c r="E272" s="153">
        <f>E273+E274+E275+E276+E277</f>
        <v>0</v>
      </c>
      <c r="F272" s="153">
        <f>F273+F274+F275+F276+F277</f>
        <v>0</v>
      </c>
      <c r="G272" s="153">
        <f>G273+G274+G275+G276+G277</f>
        <v>0</v>
      </c>
    </row>
    <row r="273" spans="1:7" ht="15" customHeight="1">
      <c r="A273" s="24">
        <v>3293</v>
      </c>
      <c r="B273" s="25" t="s">
        <v>45</v>
      </c>
      <c r="C273" s="175">
        <v>0</v>
      </c>
      <c r="D273" s="102">
        <v>0</v>
      </c>
      <c r="E273" s="102">
        <v>0</v>
      </c>
      <c r="F273" s="102">
        <v>0</v>
      </c>
      <c r="G273" s="102">
        <v>0</v>
      </c>
    </row>
    <row r="274" spans="1:7" ht="15" customHeight="1">
      <c r="A274" s="24">
        <v>3294</v>
      </c>
      <c r="B274" s="25" t="s">
        <v>60</v>
      </c>
      <c r="C274" s="175">
        <v>0</v>
      </c>
      <c r="D274" s="102">
        <v>0</v>
      </c>
      <c r="E274" s="102">
        <v>0</v>
      </c>
      <c r="F274" s="102">
        <v>0</v>
      </c>
      <c r="G274" s="102">
        <v>0</v>
      </c>
    </row>
    <row r="275" spans="1:7" ht="15" customHeight="1">
      <c r="A275" s="24">
        <v>3295</v>
      </c>
      <c r="B275" s="25" t="s">
        <v>61</v>
      </c>
      <c r="C275" s="175">
        <v>0</v>
      </c>
      <c r="D275" s="102">
        <v>0</v>
      </c>
      <c r="E275" s="102">
        <v>0</v>
      </c>
      <c r="F275" s="102">
        <v>0</v>
      </c>
      <c r="G275" s="102">
        <v>0</v>
      </c>
    </row>
    <row r="276" spans="1:7" ht="15" customHeight="1">
      <c r="A276" s="24">
        <v>3296</v>
      </c>
      <c r="B276" s="25" t="s">
        <v>59</v>
      </c>
      <c r="C276" s="175">
        <v>0</v>
      </c>
      <c r="D276" s="102">
        <v>0</v>
      </c>
      <c r="E276" s="102">
        <v>0</v>
      </c>
      <c r="F276" s="102">
        <v>0</v>
      </c>
      <c r="G276" s="102">
        <v>0</v>
      </c>
    </row>
    <row r="277" spans="1:7" ht="15" customHeight="1">
      <c r="A277" s="14">
        <v>3299</v>
      </c>
      <c r="B277" s="15" t="s">
        <v>57</v>
      </c>
      <c r="C277" s="175">
        <v>0</v>
      </c>
      <c r="D277" s="86">
        <v>0</v>
      </c>
      <c r="E277" s="86">
        <v>0</v>
      </c>
      <c r="F277" s="86">
        <v>0</v>
      </c>
      <c r="G277" s="86">
        <v>0</v>
      </c>
    </row>
    <row r="278" spans="1:7" ht="15" customHeight="1">
      <c r="A278" s="10">
        <v>34</v>
      </c>
      <c r="B278" s="11" t="s">
        <v>16</v>
      </c>
      <c r="C278" s="184">
        <f>C279</f>
        <v>0</v>
      </c>
      <c r="D278" s="91">
        <f>D279</f>
        <v>0</v>
      </c>
      <c r="E278" s="91">
        <f>E279</f>
        <v>0</v>
      </c>
      <c r="F278" s="91">
        <f>F279</f>
        <v>0</v>
      </c>
      <c r="G278" s="91">
        <f>G279</f>
        <v>0</v>
      </c>
    </row>
    <row r="279" spans="1:7" ht="15" customHeight="1">
      <c r="A279" s="10">
        <v>343</v>
      </c>
      <c r="B279" s="11" t="s">
        <v>17</v>
      </c>
      <c r="C279" s="184">
        <f>C281+C280</f>
        <v>0</v>
      </c>
      <c r="D279" s="153">
        <f>D281+D280</f>
        <v>0</v>
      </c>
      <c r="E279" s="153">
        <f>E281+E280</f>
        <v>0</v>
      </c>
      <c r="F279" s="153">
        <f>F281+F280</f>
        <v>0</v>
      </c>
      <c r="G279" s="153">
        <f>G281+G280</f>
        <v>0</v>
      </c>
    </row>
    <row r="280" spans="1:7" ht="15" customHeight="1">
      <c r="A280" s="14">
        <v>3431</v>
      </c>
      <c r="B280" s="15" t="s">
        <v>47</v>
      </c>
      <c r="C280" s="175">
        <v>0</v>
      </c>
      <c r="D280" s="86">
        <v>0</v>
      </c>
      <c r="E280" s="86">
        <v>0</v>
      </c>
      <c r="F280" s="86">
        <v>0</v>
      </c>
      <c r="G280" s="86">
        <v>0</v>
      </c>
    </row>
    <row r="281" spans="1:7" ht="12" customHeight="1">
      <c r="A281" s="14">
        <v>3433</v>
      </c>
      <c r="B281" s="15" t="s">
        <v>54</v>
      </c>
      <c r="C281" s="175">
        <v>0</v>
      </c>
      <c r="D281" s="86">
        <v>0</v>
      </c>
      <c r="E281" s="86">
        <v>0</v>
      </c>
      <c r="F281" s="86">
        <v>0</v>
      </c>
      <c r="G281" s="86">
        <v>0</v>
      </c>
    </row>
    <row r="282" spans="1:7" ht="15" customHeight="1">
      <c r="A282" s="108" t="s">
        <v>162</v>
      </c>
      <c r="B282" s="113" t="s">
        <v>107</v>
      </c>
      <c r="C282" s="188">
        <f>C283</f>
        <v>9349.39</v>
      </c>
      <c r="D282" s="94">
        <f aca="true" t="shared" si="28" ref="D282:G285">D283</f>
        <v>13272.280841462605</v>
      </c>
      <c r="E282" s="94">
        <f t="shared" si="28"/>
        <v>35000</v>
      </c>
      <c r="F282" s="94">
        <f t="shared" si="28"/>
        <v>35000</v>
      </c>
      <c r="G282" s="94">
        <f t="shared" si="28"/>
        <v>35000</v>
      </c>
    </row>
    <row r="283" spans="1:7" ht="18" customHeight="1">
      <c r="A283" s="68">
        <v>3</v>
      </c>
      <c r="B283" s="17" t="s">
        <v>6</v>
      </c>
      <c r="C283" s="183">
        <f>C284</f>
        <v>9349.39</v>
      </c>
      <c r="D283" s="90">
        <f t="shared" si="28"/>
        <v>13272.280841462605</v>
      </c>
      <c r="E283" s="90">
        <f t="shared" si="28"/>
        <v>35000</v>
      </c>
      <c r="F283" s="90">
        <f t="shared" si="28"/>
        <v>35000</v>
      </c>
      <c r="G283" s="90">
        <f>F283</f>
        <v>35000</v>
      </c>
    </row>
    <row r="284" spans="1:7" ht="18" customHeight="1">
      <c r="A284" s="18">
        <v>32</v>
      </c>
      <c r="B284" s="19" t="s">
        <v>11</v>
      </c>
      <c r="C284" s="184">
        <f>C285</f>
        <v>9349.39</v>
      </c>
      <c r="D284" s="91">
        <f t="shared" si="28"/>
        <v>13272.280841462605</v>
      </c>
      <c r="E284" s="91">
        <f t="shared" si="28"/>
        <v>35000</v>
      </c>
      <c r="F284" s="91">
        <f>E284</f>
        <v>35000</v>
      </c>
      <c r="G284" s="91">
        <f t="shared" si="28"/>
        <v>0</v>
      </c>
    </row>
    <row r="285" spans="1:7" ht="18" customHeight="1">
      <c r="A285" s="144">
        <v>322</v>
      </c>
      <c r="B285" s="145" t="s">
        <v>13</v>
      </c>
      <c r="C285" s="184">
        <f>C286</f>
        <v>9349.39</v>
      </c>
      <c r="D285" s="153">
        <f t="shared" si="28"/>
        <v>13272.280841462605</v>
      </c>
      <c r="E285" s="153">
        <f t="shared" si="28"/>
        <v>35000</v>
      </c>
      <c r="F285" s="153">
        <f t="shared" si="28"/>
        <v>0</v>
      </c>
      <c r="G285" s="153">
        <f t="shared" si="28"/>
        <v>0</v>
      </c>
    </row>
    <row r="286" spans="1:7" ht="18" customHeight="1">
      <c r="A286" s="14">
        <v>3222</v>
      </c>
      <c r="B286" s="15" t="s">
        <v>33</v>
      </c>
      <c r="C286" s="175">
        <v>9349.39</v>
      </c>
      <c r="D286" s="86">
        <f>100000/7.5345</f>
        <v>13272.280841462605</v>
      </c>
      <c r="E286" s="86">
        <v>35000</v>
      </c>
      <c r="F286" s="86">
        <v>0</v>
      </c>
      <c r="G286" s="86">
        <v>0</v>
      </c>
    </row>
    <row r="287" spans="1:7" ht="21" customHeight="1">
      <c r="A287" s="64" t="s">
        <v>165</v>
      </c>
      <c r="B287" s="64" t="s">
        <v>154</v>
      </c>
      <c r="C287" s="187">
        <f>C288+C298</f>
        <v>225.77</v>
      </c>
      <c r="D287" s="95">
        <f>D288</f>
        <v>530.89</v>
      </c>
      <c r="E287" s="95">
        <f>E288</f>
        <v>0</v>
      </c>
      <c r="F287" s="95">
        <f>F288</f>
        <v>0</v>
      </c>
      <c r="G287" s="95">
        <f>G288</f>
        <v>0</v>
      </c>
    </row>
    <row r="288" spans="1:7" ht="13.5" customHeight="1">
      <c r="A288" s="108" t="s">
        <v>203</v>
      </c>
      <c r="B288" s="113" t="s">
        <v>204</v>
      </c>
      <c r="C288" s="188">
        <f>C289</f>
        <v>225.77</v>
      </c>
      <c r="D288" s="94">
        <f aca="true" t="shared" si="29" ref="D288:G289">D289</f>
        <v>530.89</v>
      </c>
      <c r="E288" s="94">
        <f t="shared" si="29"/>
        <v>0</v>
      </c>
      <c r="F288" s="94">
        <f t="shared" si="29"/>
        <v>0</v>
      </c>
      <c r="G288" s="94">
        <f t="shared" si="29"/>
        <v>0</v>
      </c>
    </row>
    <row r="289" spans="1:7" ht="23.25" customHeight="1">
      <c r="A289" s="65">
        <v>4</v>
      </c>
      <c r="B289" s="16" t="s">
        <v>19</v>
      </c>
      <c r="C289" s="183">
        <f>C290</f>
        <v>225.77</v>
      </c>
      <c r="D289" s="90">
        <f t="shared" si="29"/>
        <v>530.89</v>
      </c>
      <c r="E289" s="90">
        <f t="shared" si="29"/>
        <v>0</v>
      </c>
      <c r="F289" s="90">
        <f t="shared" si="29"/>
        <v>0</v>
      </c>
      <c r="G289" s="90">
        <f>F289</f>
        <v>0</v>
      </c>
    </row>
    <row r="290" spans="1:7" ht="24.75" customHeight="1">
      <c r="A290" s="10">
        <v>42</v>
      </c>
      <c r="B290" s="11" t="s">
        <v>20</v>
      </c>
      <c r="C290" s="184">
        <f>C291+C296</f>
        <v>225.77</v>
      </c>
      <c r="D290" s="91">
        <f>D291+D296</f>
        <v>530.89</v>
      </c>
      <c r="E290" s="91">
        <f>E291+E296</f>
        <v>0</v>
      </c>
      <c r="F290" s="91">
        <f>E290</f>
        <v>0</v>
      </c>
      <c r="G290" s="91">
        <f>G291+G296</f>
        <v>0</v>
      </c>
    </row>
    <row r="291" spans="1:7" ht="15" customHeight="1">
      <c r="A291" s="12">
        <v>422</v>
      </c>
      <c r="B291" s="13" t="s">
        <v>18</v>
      </c>
      <c r="C291" s="167">
        <f>C292+C293+C294+C295</f>
        <v>170.83</v>
      </c>
      <c r="D291" s="82">
        <f>D292+D293+D294+D295</f>
        <v>530.89</v>
      </c>
      <c r="E291" s="82">
        <f>E292+E293+E294+E295</f>
        <v>0</v>
      </c>
      <c r="F291" s="82">
        <f>F292+F293+F294+F295</f>
        <v>0</v>
      </c>
      <c r="G291" s="82">
        <f>G292+G293+G294+G295</f>
        <v>0</v>
      </c>
    </row>
    <row r="292" spans="1:7" ht="15" customHeight="1">
      <c r="A292" s="14">
        <v>4221</v>
      </c>
      <c r="B292" s="15" t="s">
        <v>48</v>
      </c>
      <c r="C292" s="175">
        <v>170.83</v>
      </c>
      <c r="D292" s="86">
        <v>530.89</v>
      </c>
      <c r="E292" s="86">
        <v>0</v>
      </c>
      <c r="F292" s="86">
        <v>0</v>
      </c>
      <c r="G292" s="86">
        <v>0</v>
      </c>
    </row>
    <row r="293" spans="1:7" ht="15" customHeight="1">
      <c r="A293" s="14">
        <v>4223</v>
      </c>
      <c r="B293" s="15" t="s">
        <v>55</v>
      </c>
      <c r="C293" s="175">
        <v>0</v>
      </c>
      <c r="D293" s="86">
        <v>0</v>
      </c>
      <c r="E293" s="86">
        <v>0</v>
      </c>
      <c r="F293" s="86">
        <v>0</v>
      </c>
      <c r="G293" s="86">
        <v>0</v>
      </c>
    </row>
    <row r="294" spans="1:7" ht="15" customHeight="1">
      <c r="A294" s="14">
        <v>4226</v>
      </c>
      <c r="B294" s="15" t="s">
        <v>66</v>
      </c>
      <c r="C294" s="175">
        <v>0</v>
      </c>
      <c r="D294" s="86">
        <v>0</v>
      </c>
      <c r="E294" s="86">
        <v>0</v>
      </c>
      <c r="F294" s="86">
        <v>0</v>
      </c>
      <c r="G294" s="86">
        <v>0</v>
      </c>
    </row>
    <row r="295" spans="1:7" ht="29.25" customHeight="1">
      <c r="A295" s="14">
        <v>4227</v>
      </c>
      <c r="B295" s="15" t="s">
        <v>49</v>
      </c>
      <c r="C295" s="175">
        <v>0</v>
      </c>
      <c r="D295" s="86">
        <v>0</v>
      </c>
      <c r="E295" s="86">
        <v>0</v>
      </c>
      <c r="F295" s="86">
        <v>0</v>
      </c>
      <c r="G295" s="86">
        <v>0</v>
      </c>
    </row>
    <row r="296" spans="1:7" ht="29.25" customHeight="1">
      <c r="A296" s="209">
        <v>424</v>
      </c>
      <c r="B296" s="16" t="s">
        <v>21</v>
      </c>
      <c r="C296" s="195">
        <f>C297</f>
        <v>54.94</v>
      </c>
      <c r="D296" s="138">
        <v>0</v>
      </c>
      <c r="E296" s="138">
        <f>E297</f>
        <v>0</v>
      </c>
      <c r="F296" s="138">
        <f>F297</f>
        <v>0</v>
      </c>
      <c r="G296" s="138">
        <f>G297</f>
        <v>0</v>
      </c>
    </row>
    <row r="297" spans="1:7" ht="15" customHeight="1">
      <c r="A297" s="14">
        <v>4241</v>
      </c>
      <c r="B297" s="15" t="s">
        <v>50</v>
      </c>
      <c r="C297" s="175">
        <v>54.94</v>
      </c>
      <c r="D297" s="86">
        <v>0</v>
      </c>
      <c r="E297" s="86">
        <v>0</v>
      </c>
      <c r="F297" s="86">
        <v>0</v>
      </c>
      <c r="G297" s="86">
        <v>0</v>
      </c>
    </row>
    <row r="298" spans="1:7" ht="15" customHeight="1">
      <c r="A298" s="108" t="s">
        <v>162</v>
      </c>
      <c r="B298" s="113" t="s">
        <v>107</v>
      </c>
      <c r="C298" s="188">
        <f>C299</f>
        <v>0</v>
      </c>
      <c r="D298" s="94">
        <f aca="true" t="shared" si="30" ref="D298:G299">D299</f>
        <v>0</v>
      </c>
      <c r="E298" s="94">
        <f t="shared" si="30"/>
        <v>300</v>
      </c>
      <c r="F298" s="94">
        <f t="shared" si="30"/>
        <v>300</v>
      </c>
      <c r="G298" s="94">
        <f t="shared" si="30"/>
        <v>300</v>
      </c>
    </row>
    <row r="299" spans="1:7" ht="28.5" customHeight="1">
      <c r="A299" s="65">
        <v>4</v>
      </c>
      <c r="B299" s="16" t="s">
        <v>19</v>
      </c>
      <c r="C299" s="183">
        <f>C300</f>
        <v>0</v>
      </c>
      <c r="D299" s="90">
        <f t="shared" si="30"/>
        <v>0</v>
      </c>
      <c r="E299" s="90">
        <f t="shared" si="30"/>
        <v>300</v>
      </c>
      <c r="F299" s="90">
        <f t="shared" si="30"/>
        <v>300</v>
      </c>
      <c r="G299" s="90">
        <f t="shared" si="30"/>
        <v>300</v>
      </c>
    </row>
    <row r="300" spans="1:7" ht="23.25" customHeight="1">
      <c r="A300" s="10">
        <v>42</v>
      </c>
      <c r="B300" s="11" t="s">
        <v>20</v>
      </c>
      <c r="C300" s="184">
        <f>C301+C306</f>
        <v>0</v>
      </c>
      <c r="D300" s="91">
        <f>D301+D306</f>
        <v>0</v>
      </c>
      <c r="E300" s="91">
        <f>E301+E306</f>
        <v>300</v>
      </c>
      <c r="F300" s="91">
        <f>E300</f>
        <v>300</v>
      </c>
      <c r="G300" s="91">
        <f>F300</f>
        <v>300</v>
      </c>
    </row>
    <row r="301" spans="1:7" ht="15" customHeight="1">
      <c r="A301" s="12">
        <v>422</v>
      </c>
      <c r="B301" s="13" t="s">
        <v>18</v>
      </c>
      <c r="C301" s="167">
        <f>C302+C303+C304+C305</f>
        <v>0</v>
      </c>
      <c r="D301" s="82">
        <f>D302+D303+D304+D305</f>
        <v>0</v>
      </c>
      <c r="E301" s="82">
        <f>E302+E303+E304+E305</f>
        <v>0</v>
      </c>
      <c r="F301" s="82">
        <f>F302+F303+F304+F305</f>
        <v>0</v>
      </c>
      <c r="G301" s="82">
        <f>G302+G303+G304+G305</f>
        <v>0</v>
      </c>
    </row>
    <row r="302" spans="1:7" ht="15" customHeight="1">
      <c r="A302" s="14">
        <v>4221</v>
      </c>
      <c r="B302" s="15" t="s">
        <v>48</v>
      </c>
      <c r="C302" s="175">
        <v>0</v>
      </c>
      <c r="D302" s="86">
        <v>0</v>
      </c>
      <c r="E302" s="86">
        <v>0</v>
      </c>
      <c r="F302" s="86">
        <v>0</v>
      </c>
      <c r="G302" s="86">
        <v>0</v>
      </c>
    </row>
    <row r="303" spans="1:7" ht="15" customHeight="1">
      <c r="A303" s="14">
        <v>4223</v>
      </c>
      <c r="B303" s="15" t="s">
        <v>55</v>
      </c>
      <c r="C303" s="175">
        <v>0</v>
      </c>
      <c r="D303" s="86">
        <v>0</v>
      </c>
      <c r="E303" s="86">
        <v>0</v>
      </c>
      <c r="F303" s="86">
        <v>0</v>
      </c>
      <c r="G303" s="86">
        <v>0</v>
      </c>
    </row>
    <row r="304" spans="1:7" ht="15" customHeight="1">
      <c r="A304" s="14">
        <v>4226</v>
      </c>
      <c r="B304" s="15" t="s">
        <v>66</v>
      </c>
      <c r="C304" s="175">
        <v>0</v>
      </c>
      <c r="D304" s="86">
        <v>0</v>
      </c>
      <c r="E304" s="86">
        <v>0</v>
      </c>
      <c r="F304" s="86">
        <v>0</v>
      </c>
      <c r="G304" s="86">
        <v>0</v>
      </c>
    </row>
    <row r="305" spans="1:7" ht="15" customHeight="1">
      <c r="A305" s="14">
        <v>4227</v>
      </c>
      <c r="B305" s="15" t="s">
        <v>49</v>
      </c>
      <c r="C305" s="175">
        <v>0</v>
      </c>
      <c r="D305" s="86">
        <v>0</v>
      </c>
      <c r="E305" s="86">
        <v>0</v>
      </c>
      <c r="F305" s="86">
        <v>0</v>
      </c>
      <c r="G305" s="86">
        <v>0</v>
      </c>
    </row>
    <row r="306" spans="1:7" ht="24" customHeight="1">
      <c r="A306" s="10">
        <v>424</v>
      </c>
      <c r="B306" s="11" t="s">
        <v>21</v>
      </c>
      <c r="C306" s="184">
        <f>C307</f>
        <v>0</v>
      </c>
      <c r="D306" s="153">
        <f>D307</f>
        <v>0</v>
      </c>
      <c r="E306" s="153">
        <f>E307</f>
        <v>300</v>
      </c>
      <c r="F306" s="153">
        <v>0</v>
      </c>
      <c r="G306" s="153">
        <v>0</v>
      </c>
    </row>
    <row r="307" spans="1:7" ht="15" customHeight="1">
      <c r="A307" s="14">
        <v>4241</v>
      </c>
      <c r="B307" s="15" t="s">
        <v>50</v>
      </c>
      <c r="C307" s="175">
        <v>0</v>
      </c>
      <c r="D307" s="86">
        <v>0</v>
      </c>
      <c r="E307" s="86">
        <v>300</v>
      </c>
      <c r="F307" s="86">
        <v>0</v>
      </c>
      <c r="G307" s="86"/>
    </row>
    <row r="308" spans="1:7" ht="24" customHeight="1">
      <c r="A308" s="64" t="s">
        <v>166</v>
      </c>
      <c r="B308" s="64" t="s">
        <v>167</v>
      </c>
      <c r="C308" s="187">
        <f>C309</f>
        <v>9016.4</v>
      </c>
      <c r="D308" s="95">
        <f>D309</f>
        <v>9954.22</v>
      </c>
      <c r="E308" s="95">
        <f>E309</f>
        <v>11000</v>
      </c>
      <c r="F308" s="95">
        <f>F309</f>
        <v>11000</v>
      </c>
      <c r="G308" s="95">
        <f>G309</f>
        <v>11000</v>
      </c>
    </row>
    <row r="309" spans="1:7" ht="15" customHeight="1">
      <c r="A309" s="108" t="s">
        <v>162</v>
      </c>
      <c r="B309" s="113" t="s">
        <v>107</v>
      </c>
      <c r="C309" s="188">
        <f>C310+C314</f>
        <v>9016.4</v>
      </c>
      <c r="D309" s="94">
        <f>D310+D314</f>
        <v>9954.22</v>
      </c>
      <c r="E309" s="94">
        <f>E310+E314</f>
        <v>11000</v>
      </c>
      <c r="F309" s="94">
        <f>F310+F314</f>
        <v>11000</v>
      </c>
      <c r="G309" s="94">
        <f>G310+G314</f>
        <v>11000</v>
      </c>
    </row>
    <row r="310" spans="1:7" ht="21.75" customHeight="1">
      <c r="A310" s="74">
        <v>3</v>
      </c>
      <c r="B310" s="26" t="s">
        <v>58</v>
      </c>
      <c r="C310" s="172">
        <f>C311</f>
        <v>7452.14</v>
      </c>
      <c r="D310" s="104">
        <f aca="true" t="shared" si="31" ref="D310:G312">D311</f>
        <v>9954.22</v>
      </c>
      <c r="E310" s="104">
        <f t="shared" si="31"/>
        <v>8000</v>
      </c>
      <c r="F310" s="104">
        <f t="shared" si="31"/>
        <v>8000</v>
      </c>
      <c r="G310" s="104">
        <f t="shared" si="31"/>
        <v>8000</v>
      </c>
    </row>
    <row r="311" spans="1:7" ht="24" customHeight="1">
      <c r="A311" s="27">
        <v>37</v>
      </c>
      <c r="B311" s="28" t="s">
        <v>65</v>
      </c>
      <c r="C311" s="173">
        <f>C312</f>
        <v>7452.14</v>
      </c>
      <c r="D311" s="84">
        <f t="shared" si="31"/>
        <v>9954.22</v>
      </c>
      <c r="E311" s="84">
        <f t="shared" si="31"/>
        <v>8000</v>
      </c>
      <c r="F311" s="84">
        <f>E311</f>
        <v>8000</v>
      </c>
      <c r="G311" s="84">
        <f>F311</f>
        <v>8000</v>
      </c>
    </row>
    <row r="312" spans="1:7" ht="25.5" customHeight="1">
      <c r="A312" s="12">
        <v>372</v>
      </c>
      <c r="B312" s="13" t="s">
        <v>63</v>
      </c>
      <c r="C312" s="167">
        <f>C313</f>
        <v>7452.14</v>
      </c>
      <c r="D312" s="82">
        <f t="shared" si="31"/>
        <v>9954.22</v>
      </c>
      <c r="E312" s="82">
        <f t="shared" si="31"/>
        <v>8000</v>
      </c>
      <c r="F312" s="82">
        <f t="shared" si="31"/>
        <v>0</v>
      </c>
      <c r="G312" s="82">
        <f t="shared" si="31"/>
        <v>0</v>
      </c>
    </row>
    <row r="313" spans="1:7" ht="24.75" customHeight="1">
      <c r="A313" s="14">
        <v>3722</v>
      </c>
      <c r="B313" s="15" t="s">
        <v>64</v>
      </c>
      <c r="C313" s="175">
        <v>7452.14</v>
      </c>
      <c r="D313" s="86">
        <v>9954.22</v>
      </c>
      <c r="E313" s="86">
        <v>8000</v>
      </c>
      <c r="F313" s="86">
        <v>0</v>
      </c>
      <c r="G313" s="86">
        <v>0</v>
      </c>
    </row>
    <row r="314" spans="1:7" ht="24.75" customHeight="1">
      <c r="A314" s="65">
        <v>4</v>
      </c>
      <c r="B314" s="16" t="s">
        <v>19</v>
      </c>
      <c r="C314" s="183">
        <f>C315</f>
        <v>1564.26</v>
      </c>
      <c r="D314" s="90">
        <f aca="true" t="shared" si="32" ref="D314:G316">D315</f>
        <v>0</v>
      </c>
      <c r="E314" s="90">
        <f t="shared" si="32"/>
        <v>3000</v>
      </c>
      <c r="F314" s="90">
        <f t="shared" si="32"/>
        <v>3000</v>
      </c>
      <c r="G314" s="90">
        <f t="shared" si="32"/>
        <v>3000</v>
      </c>
    </row>
    <row r="315" spans="1:7" ht="24.75" customHeight="1">
      <c r="A315" s="10">
        <v>42</v>
      </c>
      <c r="B315" s="11" t="s">
        <v>20</v>
      </c>
      <c r="C315" s="184">
        <f>C316</f>
        <v>1564.26</v>
      </c>
      <c r="D315" s="91">
        <f t="shared" si="32"/>
        <v>0</v>
      </c>
      <c r="E315" s="91">
        <f t="shared" si="32"/>
        <v>3000</v>
      </c>
      <c r="F315" s="91">
        <f>E315</f>
        <v>3000</v>
      </c>
      <c r="G315" s="91">
        <f>F315</f>
        <v>3000</v>
      </c>
    </row>
    <row r="316" spans="1:7" ht="24.75" customHeight="1">
      <c r="A316" s="12">
        <v>424</v>
      </c>
      <c r="B316" s="13" t="s">
        <v>21</v>
      </c>
      <c r="C316" s="167">
        <f>C317</f>
        <v>1564.26</v>
      </c>
      <c r="D316" s="82">
        <f t="shared" si="32"/>
        <v>0</v>
      </c>
      <c r="E316" s="82">
        <f t="shared" si="32"/>
        <v>3000</v>
      </c>
      <c r="F316" s="82">
        <f t="shared" si="32"/>
        <v>0</v>
      </c>
      <c r="G316" s="82">
        <f t="shared" si="32"/>
        <v>0</v>
      </c>
    </row>
    <row r="317" spans="1:7" ht="24.75" customHeight="1">
      <c r="A317" s="14">
        <v>4241</v>
      </c>
      <c r="B317" s="15" t="s">
        <v>50</v>
      </c>
      <c r="C317" s="175">
        <v>1564.26</v>
      </c>
      <c r="D317" s="86">
        <v>0</v>
      </c>
      <c r="E317" s="86">
        <v>3000</v>
      </c>
      <c r="F317" s="86">
        <v>0</v>
      </c>
      <c r="G317" s="86">
        <v>0</v>
      </c>
    </row>
    <row r="318" spans="1:7" ht="15.75" customHeight="1">
      <c r="A318" s="64" t="s">
        <v>202</v>
      </c>
      <c r="B318" s="64" t="s">
        <v>175</v>
      </c>
      <c r="C318" s="187">
        <f aca="true" t="shared" si="33" ref="C318:G320">C319</f>
        <v>599.13</v>
      </c>
      <c r="D318" s="95">
        <f t="shared" si="33"/>
        <v>530.89</v>
      </c>
      <c r="E318" s="95">
        <f t="shared" si="33"/>
        <v>0</v>
      </c>
      <c r="F318" s="95">
        <f t="shared" si="33"/>
        <v>0</v>
      </c>
      <c r="G318" s="95">
        <f t="shared" si="33"/>
        <v>0</v>
      </c>
    </row>
    <row r="319" spans="1:7" ht="15.75" customHeight="1">
      <c r="A319" s="108" t="s">
        <v>162</v>
      </c>
      <c r="B319" s="113" t="s">
        <v>107</v>
      </c>
      <c r="C319" s="188">
        <f t="shared" si="33"/>
        <v>599.13</v>
      </c>
      <c r="D319" s="94">
        <f t="shared" si="33"/>
        <v>530.89</v>
      </c>
      <c r="E319" s="94">
        <f t="shared" si="33"/>
        <v>0</v>
      </c>
      <c r="F319" s="94">
        <f t="shared" si="33"/>
        <v>0</v>
      </c>
      <c r="G319" s="94">
        <f t="shared" si="33"/>
        <v>0</v>
      </c>
    </row>
    <row r="320" spans="1:7" ht="15.75" customHeight="1">
      <c r="A320" s="65">
        <v>3</v>
      </c>
      <c r="B320" s="16" t="s">
        <v>6</v>
      </c>
      <c r="C320" s="183">
        <f t="shared" si="33"/>
        <v>599.13</v>
      </c>
      <c r="D320" s="90">
        <f t="shared" si="33"/>
        <v>530.89</v>
      </c>
      <c r="E320" s="90">
        <f t="shared" si="33"/>
        <v>0</v>
      </c>
      <c r="F320" s="90">
        <f t="shared" si="33"/>
        <v>0</v>
      </c>
      <c r="G320" s="90">
        <f t="shared" si="33"/>
        <v>0</v>
      </c>
    </row>
    <row r="321" spans="1:7" ht="15.75" customHeight="1">
      <c r="A321" s="10">
        <v>32</v>
      </c>
      <c r="B321" s="11" t="s">
        <v>11</v>
      </c>
      <c r="C321" s="184">
        <f aca="true" t="shared" si="34" ref="C321:E322">C322</f>
        <v>599.13</v>
      </c>
      <c r="D321" s="91">
        <f t="shared" si="34"/>
        <v>530.89</v>
      </c>
      <c r="E321" s="91">
        <f t="shared" si="34"/>
        <v>0</v>
      </c>
      <c r="F321" s="91">
        <f>E321</f>
        <v>0</v>
      </c>
      <c r="G321" s="91">
        <f>F321</f>
        <v>0</v>
      </c>
    </row>
    <row r="322" spans="1:7" ht="15.75" customHeight="1">
      <c r="A322" s="20">
        <v>323</v>
      </c>
      <c r="B322" s="21" t="s">
        <v>14</v>
      </c>
      <c r="C322" s="167">
        <f t="shared" si="34"/>
        <v>599.13</v>
      </c>
      <c r="D322" s="82">
        <f t="shared" si="34"/>
        <v>530.89</v>
      </c>
      <c r="E322" s="82">
        <f t="shared" si="34"/>
        <v>0</v>
      </c>
      <c r="F322" s="82">
        <f>F323</f>
        <v>0</v>
      </c>
      <c r="G322" s="82">
        <f>G323</f>
        <v>0</v>
      </c>
    </row>
    <row r="323" spans="1:7" ht="15.75" customHeight="1">
      <c r="A323" s="23">
        <v>3231</v>
      </c>
      <c r="B323" s="22" t="s">
        <v>56</v>
      </c>
      <c r="C323" s="175">
        <v>599.13</v>
      </c>
      <c r="D323" s="106">
        <v>530.89</v>
      </c>
      <c r="E323" s="106">
        <v>0</v>
      </c>
      <c r="F323" s="106">
        <f>E323</f>
        <v>0</v>
      </c>
      <c r="G323" s="106">
        <f>F323</f>
        <v>0</v>
      </c>
    </row>
    <row r="324" spans="1:7" ht="15.75" customHeight="1">
      <c r="A324" s="200"/>
      <c r="B324" s="201"/>
      <c r="C324" s="193"/>
      <c r="D324" s="106"/>
      <c r="E324" s="106"/>
      <c r="F324" s="106"/>
      <c r="G324" s="106"/>
    </row>
    <row r="325" spans="1:7" ht="12.75">
      <c r="A325" s="320" t="s">
        <v>51</v>
      </c>
      <c r="B325" s="321"/>
      <c r="C325" s="196">
        <f>C11+C20+C28+C74+C150</f>
        <v>704032.5700000002</v>
      </c>
      <c r="D325" s="103">
        <f>D10+D25+D148</f>
        <v>693090.4537978632</v>
      </c>
      <c r="E325" s="103">
        <f>E10+E26+E76+E150</f>
        <v>706246.9873700975</v>
      </c>
      <c r="F325" s="103">
        <f>F10+F25+F150</f>
        <v>705246.9873700975</v>
      </c>
      <c r="G325" s="103">
        <f>G10+G25+G150</f>
        <v>705246.9873700975</v>
      </c>
    </row>
    <row r="326" spans="1:7" ht="12.75">
      <c r="A326" s="5"/>
      <c r="B326" s="4"/>
      <c r="C326" s="4"/>
      <c r="D326" s="4"/>
      <c r="E326" s="4"/>
      <c r="F326" s="4"/>
      <c r="G326" s="4"/>
    </row>
    <row r="327" spans="1:7" ht="12.75">
      <c r="A327" s="6"/>
      <c r="B327" s="4"/>
      <c r="C327" s="4"/>
      <c r="D327" s="4"/>
      <c r="E327" s="4"/>
      <c r="F327" s="4"/>
      <c r="G327" s="4"/>
    </row>
    <row r="328" spans="1:7" ht="12.75">
      <c r="A328" s="6"/>
      <c r="B328" s="4"/>
      <c r="C328" s="4"/>
      <c r="D328" s="4"/>
      <c r="E328" s="4"/>
      <c r="F328" s="4"/>
      <c r="G328" s="4"/>
    </row>
    <row r="329" spans="1:7" ht="12.75">
      <c r="A329" s="6"/>
      <c r="B329" s="4"/>
      <c r="C329" s="4"/>
      <c r="D329" s="4"/>
      <c r="E329" s="4"/>
      <c r="F329" s="4"/>
      <c r="G329" s="4"/>
    </row>
    <row r="330" spans="1:7" ht="12.75">
      <c r="A330" s="6"/>
      <c r="B330" s="4"/>
      <c r="C330" s="4"/>
      <c r="D330" s="4"/>
      <c r="E330" s="4"/>
      <c r="F330" s="4"/>
      <c r="G330" s="4"/>
    </row>
    <row r="331" spans="1:7" ht="12.75">
      <c r="A331" s="6"/>
      <c r="B331" s="4"/>
      <c r="C331" s="4"/>
      <c r="D331" s="4"/>
      <c r="E331" s="4"/>
      <c r="F331" s="4"/>
      <c r="G331" s="4"/>
    </row>
    <row r="332" spans="1:7" ht="12.75">
      <c r="A332" s="6"/>
      <c r="B332" s="4"/>
      <c r="C332" s="4"/>
      <c r="D332" s="4"/>
      <c r="E332" s="4"/>
      <c r="F332" s="4"/>
      <c r="G332" s="4"/>
    </row>
    <row r="333" spans="1:7" ht="12.75">
      <c r="A333" s="6"/>
      <c r="B333" s="4"/>
      <c r="C333" s="4"/>
      <c r="D333" s="4"/>
      <c r="E333" s="4"/>
      <c r="F333" s="4"/>
      <c r="G333" s="4"/>
    </row>
    <row r="334" spans="1:7" ht="12.75">
      <c r="A334" s="6"/>
      <c r="B334" s="4"/>
      <c r="C334" s="4"/>
      <c r="D334" s="4"/>
      <c r="E334" s="4"/>
      <c r="F334" s="4"/>
      <c r="G334" s="4"/>
    </row>
    <row r="335" spans="1:7" ht="12.75">
      <c r="A335" s="6"/>
      <c r="B335" s="4"/>
      <c r="C335" s="4"/>
      <c r="D335" s="4"/>
      <c r="E335" s="4"/>
      <c r="F335" s="4"/>
      <c r="G335" s="4"/>
    </row>
    <row r="336" spans="1:7" ht="12.75">
      <c r="A336" s="6"/>
      <c r="B336" s="4"/>
      <c r="C336" s="4"/>
      <c r="D336" s="4"/>
      <c r="E336" s="4"/>
      <c r="F336" s="4"/>
      <c r="G336" s="4"/>
    </row>
    <row r="337" spans="1:7" ht="12.75">
      <c r="A337" s="6"/>
      <c r="B337" s="4"/>
      <c r="C337" s="4"/>
      <c r="D337" s="4"/>
      <c r="E337" s="4"/>
      <c r="F337" s="4"/>
      <c r="G337" s="4"/>
    </row>
    <row r="338" spans="1:7" ht="12.75">
      <c r="A338" s="6"/>
      <c r="B338" s="4"/>
      <c r="C338" s="4"/>
      <c r="D338" s="4"/>
      <c r="E338" s="4"/>
      <c r="F338" s="4"/>
      <c r="G338" s="4"/>
    </row>
    <row r="339" spans="1:7" ht="12.75">
      <c r="A339" s="6"/>
      <c r="B339" s="4"/>
      <c r="C339" s="4"/>
      <c r="D339" s="4"/>
      <c r="E339" s="4"/>
      <c r="F339" s="4"/>
      <c r="G339" s="4"/>
    </row>
    <row r="340" spans="1:7" ht="12.75">
      <c r="A340" s="6"/>
      <c r="B340" s="4"/>
      <c r="C340" s="4"/>
      <c r="D340" s="4"/>
      <c r="E340" s="4"/>
      <c r="F340" s="4"/>
      <c r="G340" s="4"/>
    </row>
    <row r="341" spans="1:7" ht="12.75">
      <c r="A341" s="6"/>
      <c r="B341" s="4"/>
      <c r="C341" s="4"/>
      <c r="D341" s="4"/>
      <c r="E341" s="4"/>
      <c r="F341" s="4"/>
      <c r="G341" s="4"/>
    </row>
    <row r="342" spans="1:7" ht="12.75">
      <c r="A342" s="6"/>
      <c r="B342" s="4"/>
      <c r="C342" s="4"/>
      <c r="D342" s="4"/>
      <c r="E342" s="4"/>
      <c r="F342" s="4"/>
      <c r="G342" s="4"/>
    </row>
    <row r="343" spans="1:7" ht="12.75">
      <c r="A343" s="6"/>
      <c r="B343" s="4"/>
      <c r="C343" s="4"/>
      <c r="D343" s="4"/>
      <c r="E343" s="4"/>
      <c r="F343" s="4"/>
      <c r="G343" s="4"/>
    </row>
    <row r="344" spans="1:7" ht="12.75">
      <c r="A344" s="6"/>
      <c r="B344" s="4"/>
      <c r="C344" s="4"/>
      <c r="D344" s="4"/>
      <c r="E344" s="4"/>
      <c r="F344" s="4"/>
      <c r="G344" s="4"/>
    </row>
    <row r="345" spans="1:7" ht="12.75">
      <c r="A345" s="6"/>
      <c r="B345" s="4"/>
      <c r="C345" s="4"/>
      <c r="D345" s="4"/>
      <c r="E345" s="4"/>
      <c r="F345" s="4"/>
      <c r="G345" s="4"/>
    </row>
    <row r="346" spans="1:7" ht="12.75">
      <c r="A346" s="6"/>
      <c r="B346" s="4"/>
      <c r="C346" s="4"/>
      <c r="D346" s="4"/>
      <c r="E346" s="4"/>
      <c r="F346" s="4"/>
      <c r="G346" s="4"/>
    </row>
    <row r="347" spans="1:7" ht="12.75">
      <c r="A347" s="6"/>
      <c r="B347" s="4"/>
      <c r="C347" s="4"/>
      <c r="D347" s="4"/>
      <c r="E347" s="4"/>
      <c r="F347" s="4"/>
      <c r="G347" s="4"/>
    </row>
    <row r="348" spans="1:7" ht="12.75">
      <c r="A348" s="6"/>
      <c r="B348" s="4"/>
      <c r="C348" s="4"/>
      <c r="D348" s="4"/>
      <c r="E348" s="4"/>
      <c r="F348" s="4"/>
      <c r="G348" s="4"/>
    </row>
    <row r="349" spans="1:7" ht="12.75">
      <c r="A349" s="6"/>
      <c r="B349" s="4"/>
      <c r="C349" s="4"/>
      <c r="D349" s="4"/>
      <c r="E349" s="4"/>
      <c r="F349" s="4"/>
      <c r="G349" s="4"/>
    </row>
    <row r="350" spans="1:7" ht="12.75">
      <c r="A350" s="6"/>
      <c r="B350" s="4"/>
      <c r="C350" s="4"/>
      <c r="D350" s="4"/>
      <c r="E350" s="4"/>
      <c r="F350" s="4"/>
      <c r="G350" s="4"/>
    </row>
    <row r="351" spans="1:7" ht="12.75">
      <c r="A351" s="6"/>
      <c r="B351" s="4"/>
      <c r="C351" s="4"/>
      <c r="D351" s="4"/>
      <c r="E351" s="4"/>
      <c r="F351" s="4"/>
      <c r="G351" s="4"/>
    </row>
    <row r="352" spans="1:7" ht="12.75">
      <c r="A352" s="6"/>
      <c r="B352" s="4"/>
      <c r="C352" s="4"/>
      <c r="D352" s="4"/>
      <c r="E352" s="4"/>
      <c r="F352" s="4"/>
      <c r="G352" s="4"/>
    </row>
    <row r="353" spans="1:7" ht="12.75">
      <c r="A353" s="6"/>
      <c r="B353" s="4"/>
      <c r="C353" s="4"/>
      <c r="D353" s="4"/>
      <c r="E353" s="4"/>
      <c r="F353" s="4"/>
      <c r="G353" s="4"/>
    </row>
    <row r="354" spans="1:7" ht="12.75">
      <c r="A354" s="6"/>
      <c r="B354" s="4"/>
      <c r="C354" s="4"/>
      <c r="D354" s="4"/>
      <c r="E354" s="4"/>
      <c r="F354" s="4"/>
      <c r="G354" s="4"/>
    </row>
    <row r="355" spans="1:7" ht="12.75">
      <c r="A355" s="6"/>
      <c r="B355" s="4"/>
      <c r="C355" s="4"/>
      <c r="D355" s="4"/>
      <c r="E355" s="4"/>
      <c r="F355" s="4"/>
      <c r="G355" s="4"/>
    </row>
    <row r="356" spans="1:7" ht="12.75">
      <c r="A356" s="6"/>
      <c r="B356" s="4"/>
      <c r="C356" s="4"/>
      <c r="D356" s="4"/>
      <c r="E356" s="4"/>
      <c r="F356" s="4"/>
      <c r="G356" s="4"/>
    </row>
    <row r="357" spans="1:7" ht="12.75">
      <c r="A357" s="6"/>
      <c r="B357" s="4"/>
      <c r="C357" s="4"/>
      <c r="D357" s="4"/>
      <c r="E357" s="4"/>
      <c r="F357" s="4"/>
      <c r="G357" s="4"/>
    </row>
    <row r="358" spans="1:7" ht="12.75">
      <c r="A358" s="6"/>
      <c r="B358" s="4"/>
      <c r="C358" s="4"/>
      <c r="D358" s="4"/>
      <c r="E358" s="4"/>
      <c r="F358" s="4"/>
      <c r="G358" s="4"/>
    </row>
    <row r="359" spans="1:7" ht="12.75">
      <c r="A359" s="6"/>
      <c r="B359" s="4"/>
      <c r="C359" s="4"/>
      <c r="D359" s="4"/>
      <c r="E359" s="4"/>
      <c r="F359" s="4"/>
      <c r="G359" s="4"/>
    </row>
    <row r="360" spans="1:7" ht="12.75">
      <c r="A360" s="6"/>
      <c r="B360" s="4"/>
      <c r="C360" s="4"/>
      <c r="D360" s="4"/>
      <c r="E360" s="4"/>
      <c r="F360" s="4"/>
      <c r="G360" s="4"/>
    </row>
    <row r="361" spans="1:7" ht="12.75">
      <c r="A361" s="6"/>
      <c r="B361" s="4"/>
      <c r="C361" s="4"/>
      <c r="D361" s="4"/>
      <c r="E361" s="4"/>
      <c r="F361" s="4"/>
      <c r="G361" s="4"/>
    </row>
    <row r="362" spans="1:7" ht="12.75">
      <c r="A362" s="6"/>
      <c r="B362" s="4"/>
      <c r="C362" s="4"/>
      <c r="D362" s="4"/>
      <c r="E362" s="4"/>
      <c r="F362" s="4"/>
      <c r="G362" s="4"/>
    </row>
    <row r="363" spans="1:7" ht="12.75">
      <c r="A363" s="6"/>
      <c r="B363" s="4"/>
      <c r="C363" s="4"/>
      <c r="D363" s="4"/>
      <c r="E363" s="4"/>
      <c r="F363" s="4"/>
      <c r="G363" s="4"/>
    </row>
    <row r="364" spans="1:7" ht="12.75">
      <c r="A364" s="6"/>
      <c r="B364" s="4"/>
      <c r="C364" s="4"/>
      <c r="D364" s="4"/>
      <c r="E364" s="4"/>
      <c r="F364" s="4"/>
      <c r="G364" s="4"/>
    </row>
    <row r="365" spans="1:7" ht="12.75">
      <c r="A365" s="6"/>
      <c r="B365" s="4"/>
      <c r="C365" s="4"/>
      <c r="D365" s="4"/>
      <c r="E365" s="4"/>
      <c r="F365" s="4"/>
      <c r="G365" s="4"/>
    </row>
    <row r="366" spans="1:7" ht="12.75">
      <c r="A366" s="6"/>
      <c r="B366" s="4"/>
      <c r="C366" s="4"/>
      <c r="D366" s="4"/>
      <c r="E366" s="4"/>
      <c r="F366" s="4"/>
      <c r="G366" s="4"/>
    </row>
    <row r="367" spans="1:7" ht="12.75">
      <c r="A367" s="6"/>
      <c r="B367" s="4"/>
      <c r="C367" s="4"/>
      <c r="D367" s="4"/>
      <c r="E367" s="4"/>
      <c r="F367" s="4"/>
      <c r="G367" s="4"/>
    </row>
    <row r="368" spans="1:7" ht="12.75">
      <c r="A368" s="6"/>
      <c r="B368" s="4"/>
      <c r="C368" s="4"/>
      <c r="D368" s="4"/>
      <c r="E368" s="4"/>
      <c r="F368" s="4"/>
      <c r="G368" s="4"/>
    </row>
    <row r="369" spans="1:7" ht="12.75">
      <c r="A369" s="6"/>
      <c r="B369" s="4"/>
      <c r="C369" s="4"/>
      <c r="D369" s="4"/>
      <c r="E369" s="4"/>
      <c r="F369" s="4"/>
      <c r="G369" s="4"/>
    </row>
    <row r="370" spans="1:7" ht="12.75">
      <c r="A370" s="6"/>
      <c r="B370" s="4"/>
      <c r="C370" s="4"/>
      <c r="D370" s="4"/>
      <c r="E370" s="4"/>
      <c r="F370" s="4"/>
      <c r="G370" s="4"/>
    </row>
    <row r="371" spans="1:7" ht="12.75">
      <c r="A371" s="6"/>
      <c r="B371" s="4"/>
      <c r="C371" s="4"/>
      <c r="D371" s="4"/>
      <c r="E371" s="4"/>
      <c r="F371" s="4"/>
      <c r="G371" s="4"/>
    </row>
    <row r="372" spans="1:7" ht="12.75">
      <c r="A372" s="6"/>
      <c r="B372" s="4"/>
      <c r="C372" s="4"/>
      <c r="D372" s="4"/>
      <c r="E372" s="4"/>
      <c r="F372" s="4"/>
      <c r="G372" s="4"/>
    </row>
    <row r="373" spans="1:7" ht="12.75">
      <c r="A373" s="6"/>
      <c r="B373" s="4"/>
      <c r="C373" s="4"/>
      <c r="D373" s="4"/>
      <c r="E373" s="4"/>
      <c r="F373" s="4"/>
      <c r="G373" s="4"/>
    </row>
    <row r="374" spans="1:7" ht="12.75">
      <c r="A374" s="6"/>
      <c r="B374" s="4"/>
      <c r="C374" s="4"/>
      <c r="D374" s="4"/>
      <c r="E374" s="4"/>
      <c r="F374" s="4"/>
      <c r="G374" s="4"/>
    </row>
    <row r="375" spans="1:7" ht="12.75">
      <c r="A375" s="6"/>
      <c r="B375" s="4"/>
      <c r="C375" s="4"/>
      <c r="D375" s="4"/>
      <c r="E375" s="4"/>
      <c r="F375" s="4"/>
      <c r="G375" s="4"/>
    </row>
    <row r="376" spans="1:7" ht="12.75">
      <c r="A376" s="6"/>
      <c r="B376" s="4"/>
      <c r="C376" s="4"/>
      <c r="D376" s="4"/>
      <c r="E376" s="4"/>
      <c r="F376" s="4"/>
      <c r="G376" s="4"/>
    </row>
    <row r="377" spans="1:7" ht="12.75">
      <c r="A377" s="6"/>
      <c r="B377" s="4"/>
      <c r="C377" s="4"/>
      <c r="D377" s="4"/>
      <c r="E377" s="4"/>
      <c r="F377" s="4"/>
      <c r="G377" s="4"/>
    </row>
    <row r="378" spans="1:7" ht="12.75">
      <c r="A378" s="6"/>
      <c r="B378" s="4"/>
      <c r="C378" s="4"/>
      <c r="D378" s="4"/>
      <c r="E378" s="4"/>
      <c r="F378" s="4"/>
      <c r="G378" s="4"/>
    </row>
    <row r="379" spans="1:7" ht="12.75">
      <c r="A379" s="6"/>
      <c r="B379" s="4"/>
      <c r="C379" s="4"/>
      <c r="D379" s="4"/>
      <c r="E379" s="4"/>
      <c r="F379" s="4"/>
      <c r="G379" s="4"/>
    </row>
    <row r="380" spans="1:7" ht="12.75">
      <c r="A380" s="6"/>
      <c r="B380" s="4"/>
      <c r="C380" s="4"/>
      <c r="D380" s="4"/>
      <c r="E380" s="4"/>
      <c r="F380" s="4"/>
      <c r="G380" s="4"/>
    </row>
    <row r="381" spans="1:7" ht="12.75">
      <c r="A381" s="6"/>
      <c r="B381" s="4"/>
      <c r="C381" s="4"/>
      <c r="D381" s="4"/>
      <c r="E381" s="4"/>
      <c r="F381" s="4"/>
      <c r="G381" s="4"/>
    </row>
    <row r="382" spans="1:7" ht="12.75">
      <c r="A382" s="6"/>
      <c r="B382" s="4"/>
      <c r="C382" s="4"/>
      <c r="D382" s="4"/>
      <c r="E382" s="4"/>
      <c r="F382" s="4"/>
      <c r="G382" s="4"/>
    </row>
    <row r="383" spans="1:7" ht="12.75">
      <c r="A383" s="6"/>
      <c r="B383" s="4"/>
      <c r="C383" s="4"/>
      <c r="D383" s="4"/>
      <c r="E383" s="4"/>
      <c r="F383" s="4"/>
      <c r="G383" s="4"/>
    </row>
    <row r="384" spans="1:7" ht="12.75">
      <c r="A384" s="6"/>
      <c r="B384" s="4"/>
      <c r="C384" s="4"/>
      <c r="D384" s="4"/>
      <c r="E384" s="4"/>
      <c r="F384" s="4"/>
      <c r="G384" s="4"/>
    </row>
    <row r="385" spans="1:7" ht="12.75">
      <c r="A385" s="6"/>
      <c r="B385" s="4"/>
      <c r="C385" s="4"/>
      <c r="D385" s="4"/>
      <c r="E385" s="4"/>
      <c r="F385" s="4"/>
      <c r="G385" s="4"/>
    </row>
    <row r="386" spans="1:7" ht="12.75">
      <c r="A386" s="6"/>
      <c r="B386" s="4"/>
      <c r="C386" s="4"/>
      <c r="D386" s="4"/>
      <c r="E386" s="4"/>
      <c r="F386" s="4"/>
      <c r="G386" s="4"/>
    </row>
    <row r="387" spans="1:7" ht="12.75">
      <c r="A387" s="6"/>
      <c r="B387" s="4"/>
      <c r="C387" s="4"/>
      <c r="D387" s="4"/>
      <c r="E387" s="4"/>
      <c r="F387" s="4"/>
      <c r="G387" s="4"/>
    </row>
    <row r="388" spans="1:7" ht="12.75">
      <c r="A388" s="6"/>
      <c r="B388" s="4"/>
      <c r="C388" s="4"/>
      <c r="D388" s="4"/>
      <c r="E388" s="4"/>
      <c r="F388" s="4"/>
      <c r="G388" s="4"/>
    </row>
    <row r="389" spans="1:7" ht="12.75">
      <c r="A389" s="6"/>
      <c r="B389" s="4"/>
      <c r="C389" s="4"/>
      <c r="D389" s="4"/>
      <c r="E389" s="4"/>
      <c r="F389" s="4"/>
      <c r="G389" s="4"/>
    </row>
    <row r="390" spans="1:7" ht="12.75">
      <c r="A390" s="6"/>
      <c r="B390" s="4"/>
      <c r="C390" s="4"/>
      <c r="D390" s="4"/>
      <c r="E390" s="4"/>
      <c r="F390" s="4"/>
      <c r="G390" s="4"/>
    </row>
    <row r="391" spans="1:7" ht="12.75">
      <c r="A391" s="6"/>
      <c r="B391" s="4"/>
      <c r="C391" s="4"/>
      <c r="D391" s="4"/>
      <c r="E391" s="4"/>
      <c r="F391" s="4"/>
      <c r="G391" s="4"/>
    </row>
    <row r="392" spans="1:7" ht="12.75">
      <c r="A392" s="6"/>
      <c r="B392" s="4"/>
      <c r="C392" s="4"/>
      <c r="D392" s="4"/>
      <c r="E392" s="4"/>
      <c r="F392" s="4"/>
      <c r="G392" s="4"/>
    </row>
    <row r="393" spans="1:7" ht="12.75">
      <c r="A393" s="6"/>
      <c r="B393" s="4"/>
      <c r="C393" s="4"/>
      <c r="D393" s="4"/>
      <c r="E393" s="4"/>
      <c r="F393" s="4"/>
      <c r="G393" s="4"/>
    </row>
    <row r="394" spans="1:7" ht="12.75">
      <c r="A394" s="6"/>
      <c r="B394" s="4"/>
      <c r="C394" s="4"/>
      <c r="D394" s="4"/>
      <c r="E394" s="4"/>
      <c r="F394" s="4"/>
      <c r="G394" s="4"/>
    </row>
    <row r="395" spans="1:7" ht="12.75">
      <c r="A395" s="6"/>
      <c r="B395" s="4"/>
      <c r="C395" s="4"/>
      <c r="D395" s="4"/>
      <c r="E395" s="4"/>
      <c r="F395" s="4"/>
      <c r="G395" s="4"/>
    </row>
    <row r="396" spans="1:7" ht="12.75">
      <c r="A396" s="6"/>
      <c r="B396" s="4"/>
      <c r="C396" s="4"/>
      <c r="D396" s="4"/>
      <c r="E396" s="4"/>
      <c r="F396" s="4"/>
      <c r="G396" s="4"/>
    </row>
    <row r="397" spans="1:7" ht="12.75">
      <c r="A397" s="6"/>
      <c r="B397" s="4"/>
      <c r="C397" s="4"/>
      <c r="D397" s="4"/>
      <c r="E397" s="4"/>
      <c r="F397" s="4"/>
      <c r="G397" s="4"/>
    </row>
    <row r="398" spans="1:7" ht="12.75">
      <c r="A398" s="6"/>
      <c r="B398" s="4"/>
      <c r="C398" s="4"/>
      <c r="D398" s="4"/>
      <c r="E398" s="4"/>
      <c r="F398" s="4"/>
      <c r="G398" s="4"/>
    </row>
    <row r="399" spans="1:7" ht="12.75">
      <c r="A399" s="6"/>
      <c r="B399" s="4"/>
      <c r="C399" s="4"/>
      <c r="D399" s="4"/>
      <c r="E399" s="4"/>
      <c r="F399" s="4"/>
      <c r="G399" s="4"/>
    </row>
    <row r="400" spans="1:7" ht="12.75">
      <c r="A400" s="6"/>
      <c r="B400" s="4"/>
      <c r="C400" s="4"/>
      <c r="D400" s="4"/>
      <c r="E400" s="4"/>
      <c r="F400" s="4"/>
      <c r="G400" s="4"/>
    </row>
    <row r="401" spans="1:7" ht="12.75">
      <c r="A401" s="6"/>
      <c r="B401" s="4"/>
      <c r="C401" s="4"/>
      <c r="D401" s="4"/>
      <c r="E401" s="4"/>
      <c r="F401" s="4"/>
      <c r="G401" s="4"/>
    </row>
    <row r="402" spans="1:7" ht="12.75">
      <c r="A402" s="6"/>
      <c r="B402" s="4"/>
      <c r="C402" s="4"/>
      <c r="D402" s="4"/>
      <c r="E402" s="4"/>
      <c r="F402" s="4"/>
      <c r="G402" s="4"/>
    </row>
    <row r="403" spans="1:7" ht="12.75">
      <c r="A403" s="6"/>
      <c r="B403" s="4"/>
      <c r="C403" s="4"/>
      <c r="D403" s="4"/>
      <c r="E403" s="4"/>
      <c r="F403" s="4"/>
      <c r="G403" s="4"/>
    </row>
    <row r="404" spans="1:7" ht="12.75">
      <c r="A404" s="6"/>
      <c r="B404" s="4"/>
      <c r="C404" s="4"/>
      <c r="D404" s="4"/>
      <c r="E404" s="4"/>
      <c r="F404" s="4"/>
      <c r="G404" s="4"/>
    </row>
    <row r="405" spans="1:7" ht="12.75">
      <c r="A405" s="6"/>
      <c r="B405" s="4"/>
      <c r="C405" s="4"/>
      <c r="D405" s="4"/>
      <c r="E405" s="4"/>
      <c r="F405" s="4"/>
      <c r="G405" s="4"/>
    </row>
    <row r="406" spans="1:7" ht="12.75">
      <c r="A406" s="6"/>
      <c r="B406" s="4"/>
      <c r="C406" s="4"/>
      <c r="D406" s="4"/>
      <c r="E406" s="4"/>
      <c r="F406" s="4"/>
      <c r="G406" s="4"/>
    </row>
    <row r="407" spans="1:7" ht="12.75">
      <c r="A407" s="6"/>
      <c r="B407" s="4"/>
      <c r="C407" s="4"/>
      <c r="D407" s="4"/>
      <c r="E407" s="4"/>
      <c r="F407" s="4"/>
      <c r="G407" s="4"/>
    </row>
    <row r="408" spans="1:7" ht="12.75">
      <c r="A408" s="6"/>
      <c r="B408" s="4"/>
      <c r="C408" s="4"/>
      <c r="D408" s="4"/>
      <c r="E408" s="4"/>
      <c r="F408" s="4"/>
      <c r="G408" s="4"/>
    </row>
    <row r="409" spans="1:7" ht="12.75">
      <c r="A409" s="6"/>
      <c r="B409" s="4"/>
      <c r="C409" s="4"/>
      <c r="D409" s="4"/>
      <c r="E409" s="4"/>
      <c r="F409" s="4"/>
      <c r="G409" s="4"/>
    </row>
    <row r="410" spans="1:7" ht="12.75">
      <c r="A410" s="6"/>
      <c r="B410" s="4"/>
      <c r="C410" s="4"/>
      <c r="D410" s="4"/>
      <c r="E410" s="4"/>
      <c r="F410" s="4"/>
      <c r="G410" s="4"/>
    </row>
    <row r="411" spans="1:7" ht="12.75">
      <c r="A411" s="6"/>
      <c r="B411" s="4"/>
      <c r="C411" s="4"/>
      <c r="D411" s="4"/>
      <c r="E411" s="4"/>
      <c r="F411" s="4"/>
      <c r="G411" s="4"/>
    </row>
    <row r="412" spans="1:7" ht="12.75">
      <c r="A412" s="6"/>
      <c r="B412" s="4"/>
      <c r="C412" s="4"/>
      <c r="D412" s="4"/>
      <c r="E412" s="4"/>
      <c r="F412" s="4"/>
      <c r="G412" s="4"/>
    </row>
    <row r="413" spans="1:7" ht="12.75">
      <c r="A413" s="6"/>
      <c r="B413" s="4"/>
      <c r="C413" s="4"/>
      <c r="D413" s="4"/>
      <c r="E413" s="4"/>
      <c r="F413" s="4"/>
      <c r="G413" s="4"/>
    </row>
    <row r="414" spans="1:7" ht="12.75">
      <c r="A414" s="6"/>
      <c r="B414" s="4"/>
      <c r="C414" s="4"/>
      <c r="D414" s="4"/>
      <c r="E414" s="4"/>
      <c r="F414" s="4"/>
      <c r="G414" s="4"/>
    </row>
    <row r="415" spans="1:7" ht="12.75">
      <c r="A415" s="6"/>
      <c r="B415" s="4"/>
      <c r="C415" s="4"/>
      <c r="D415" s="4"/>
      <c r="E415" s="4"/>
      <c r="F415" s="4"/>
      <c r="G415" s="4"/>
    </row>
    <row r="416" spans="1:7" ht="12.75">
      <c r="A416" s="6"/>
      <c r="B416" s="4"/>
      <c r="C416" s="4"/>
      <c r="D416" s="4"/>
      <c r="E416" s="4"/>
      <c r="F416" s="4"/>
      <c r="G416" s="4"/>
    </row>
    <row r="417" spans="1:7" ht="12.75">
      <c r="A417" s="6"/>
      <c r="B417" s="4"/>
      <c r="C417" s="4"/>
      <c r="D417" s="4"/>
      <c r="E417" s="4"/>
      <c r="F417" s="4"/>
      <c r="G417" s="4"/>
    </row>
    <row r="418" spans="1:7" ht="12.75">
      <c r="A418" s="6"/>
      <c r="B418" s="4"/>
      <c r="C418" s="4"/>
      <c r="D418" s="4"/>
      <c r="E418" s="4"/>
      <c r="F418" s="4"/>
      <c r="G418" s="4"/>
    </row>
    <row r="419" spans="1:7" ht="12.75">
      <c r="A419" s="6"/>
      <c r="B419" s="4"/>
      <c r="C419" s="4"/>
      <c r="D419" s="4"/>
      <c r="E419" s="4"/>
      <c r="F419" s="4"/>
      <c r="G419" s="4"/>
    </row>
    <row r="420" spans="1:7" ht="12.75">
      <c r="A420" s="6"/>
      <c r="B420" s="4"/>
      <c r="C420" s="4"/>
      <c r="D420" s="4"/>
      <c r="E420" s="4"/>
      <c r="F420" s="4"/>
      <c r="G420" s="4"/>
    </row>
    <row r="421" spans="1:7" ht="12.75">
      <c r="A421" s="6"/>
      <c r="B421" s="4"/>
      <c r="C421" s="4"/>
      <c r="D421" s="4"/>
      <c r="E421" s="4"/>
      <c r="F421" s="4"/>
      <c r="G421" s="4"/>
    </row>
    <row r="422" spans="1:7" ht="12.75">
      <c r="A422" s="6"/>
      <c r="B422" s="4"/>
      <c r="C422" s="4"/>
      <c r="D422" s="4"/>
      <c r="E422" s="4"/>
      <c r="F422" s="4"/>
      <c r="G422" s="4"/>
    </row>
    <row r="423" spans="1:7" ht="12.75">
      <c r="A423" s="6"/>
      <c r="B423" s="4"/>
      <c r="C423" s="4"/>
      <c r="D423" s="4"/>
      <c r="E423" s="4"/>
      <c r="F423" s="4"/>
      <c r="G423" s="4"/>
    </row>
    <row r="424" spans="1:7" ht="12.75">
      <c r="A424" s="6"/>
      <c r="B424" s="4"/>
      <c r="C424" s="4"/>
      <c r="D424" s="4"/>
      <c r="E424" s="4"/>
      <c r="F424" s="4"/>
      <c r="G424" s="4"/>
    </row>
    <row r="425" spans="1:7" ht="12.75">
      <c r="A425" s="6"/>
      <c r="B425" s="4"/>
      <c r="C425" s="4"/>
      <c r="D425" s="4"/>
      <c r="E425" s="4"/>
      <c r="F425" s="4"/>
      <c r="G425" s="4"/>
    </row>
    <row r="426" spans="1:7" ht="12.75">
      <c r="A426" s="6"/>
      <c r="B426" s="4"/>
      <c r="C426" s="4"/>
      <c r="D426" s="4"/>
      <c r="E426" s="4"/>
      <c r="F426" s="4"/>
      <c r="G426" s="4"/>
    </row>
    <row r="427" spans="1:7" ht="12.75">
      <c r="A427" s="6"/>
      <c r="B427" s="4"/>
      <c r="C427" s="4"/>
      <c r="D427" s="4"/>
      <c r="E427" s="4"/>
      <c r="F427" s="4"/>
      <c r="G427" s="4"/>
    </row>
    <row r="428" spans="1:7" ht="12.75">
      <c r="A428" s="6"/>
      <c r="B428" s="4"/>
      <c r="C428" s="4"/>
      <c r="D428" s="4"/>
      <c r="E428" s="4"/>
      <c r="F428" s="4"/>
      <c r="G428" s="4"/>
    </row>
    <row r="429" spans="1:7" ht="12.75">
      <c r="A429" s="6"/>
      <c r="B429" s="4"/>
      <c r="C429" s="4"/>
      <c r="D429" s="4"/>
      <c r="E429" s="4"/>
      <c r="F429" s="4"/>
      <c r="G429" s="4"/>
    </row>
    <row r="430" spans="1:7" ht="12.75">
      <c r="A430" s="6"/>
      <c r="B430" s="4"/>
      <c r="C430" s="4"/>
      <c r="D430" s="4"/>
      <c r="E430" s="4"/>
      <c r="F430" s="4"/>
      <c r="G430" s="4"/>
    </row>
    <row r="431" spans="1:7" ht="12.75">
      <c r="A431" s="6"/>
      <c r="B431" s="4"/>
      <c r="C431" s="4"/>
      <c r="D431" s="4"/>
      <c r="E431" s="4"/>
      <c r="F431" s="4"/>
      <c r="G431" s="4"/>
    </row>
    <row r="432" spans="1:7" ht="12.75">
      <c r="A432" s="6"/>
      <c r="B432" s="4"/>
      <c r="C432" s="4"/>
      <c r="D432" s="4"/>
      <c r="E432" s="4"/>
      <c r="F432" s="4"/>
      <c r="G432" s="4"/>
    </row>
    <row r="433" spans="1:7" ht="12.75">
      <c r="A433" s="6"/>
      <c r="B433" s="4"/>
      <c r="C433" s="4"/>
      <c r="D433" s="4"/>
      <c r="E433" s="4"/>
      <c r="F433" s="4"/>
      <c r="G433" s="4"/>
    </row>
    <row r="434" spans="1:7" ht="12.75">
      <c r="A434" s="6"/>
      <c r="B434" s="4"/>
      <c r="C434" s="4"/>
      <c r="D434" s="4"/>
      <c r="E434" s="4"/>
      <c r="F434" s="4"/>
      <c r="G434" s="4"/>
    </row>
    <row r="435" spans="1:7" ht="12.75">
      <c r="A435" s="6"/>
      <c r="B435" s="4"/>
      <c r="C435" s="4"/>
      <c r="D435" s="4"/>
      <c r="E435" s="4"/>
      <c r="F435" s="4"/>
      <c r="G435" s="4"/>
    </row>
    <row r="436" spans="1:7" ht="12.75">
      <c r="A436" s="6"/>
      <c r="B436" s="4"/>
      <c r="C436" s="4"/>
      <c r="D436" s="4"/>
      <c r="E436" s="4"/>
      <c r="F436" s="4"/>
      <c r="G436" s="4"/>
    </row>
    <row r="437" spans="1:7" ht="12.75">
      <c r="A437" s="6"/>
      <c r="B437" s="4"/>
      <c r="C437" s="4"/>
      <c r="D437" s="4"/>
      <c r="E437" s="4"/>
      <c r="F437" s="4"/>
      <c r="G437" s="4"/>
    </row>
    <row r="438" spans="1:7" ht="12.75">
      <c r="A438" s="6"/>
      <c r="B438" s="4"/>
      <c r="C438" s="4"/>
      <c r="D438" s="4"/>
      <c r="E438" s="4"/>
      <c r="F438" s="4"/>
      <c r="G438" s="4"/>
    </row>
    <row r="439" spans="1:7" ht="12.75">
      <c r="A439" s="6"/>
      <c r="B439" s="4"/>
      <c r="C439" s="4"/>
      <c r="D439" s="4"/>
      <c r="E439" s="4"/>
      <c r="F439" s="4"/>
      <c r="G439" s="4"/>
    </row>
    <row r="440" spans="1:7" ht="12.75">
      <c r="A440" s="6"/>
      <c r="B440" s="4"/>
      <c r="C440" s="4"/>
      <c r="D440" s="4"/>
      <c r="E440" s="4"/>
      <c r="F440" s="4"/>
      <c r="G440" s="4"/>
    </row>
    <row r="441" spans="1:7" ht="12.75">
      <c r="A441" s="6"/>
      <c r="B441" s="4"/>
      <c r="C441" s="4"/>
      <c r="D441" s="4"/>
      <c r="E441" s="4"/>
      <c r="F441" s="4"/>
      <c r="G441" s="4"/>
    </row>
    <row r="442" spans="1:7" ht="12.75">
      <c r="A442" s="6"/>
      <c r="B442" s="4"/>
      <c r="C442" s="4"/>
      <c r="D442" s="4"/>
      <c r="E442" s="4"/>
      <c r="F442" s="4"/>
      <c r="G442" s="4"/>
    </row>
    <row r="443" spans="1:7" ht="12.75">
      <c r="A443" s="6"/>
      <c r="B443" s="4"/>
      <c r="C443" s="4"/>
      <c r="D443" s="4"/>
      <c r="E443" s="4"/>
      <c r="F443" s="4"/>
      <c r="G443" s="4"/>
    </row>
    <row r="444" spans="1:7" ht="12.75">
      <c r="A444" s="6"/>
      <c r="B444" s="4"/>
      <c r="C444" s="4"/>
      <c r="D444" s="4"/>
      <c r="E444" s="4"/>
      <c r="F444" s="4"/>
      <c r="G444" s="4"/>
    </row>
    <row r="445" spans="1:7" ht="12.75">
      <c r="A445" s="6"/>
      <c r="B445" s="4"/>
      <c r="C445" s="4"/>
      <c r="D445" s="4"/>
      <c r="E445" s="4"/>
      <c r="F445" s="4"/>
      <c r="G445" s="4"/>
    </row>
    <row r="446" spans="1:7" ht="12.75">
      <c r="A446" s="6"/>
      <c r="B446" s="4"/>
      <c r="C446" s="4"/>
      <c r="D446" s="4"/>
      <c r="E446" s="4"/>
      <c r="F446" s="4"/>
      <c r="G446" s="4"/>
    </row>
    <row r="447" spans="1:7" ht="12.75">
      <c r="A447" s="6"/>
      <c r="B447" s="4"/>
      <c r="C447" s="4"/>
      <c r="D447" s="4"/>
      <c r="E447" s="4"/>
      <c r="F447" s="4"/>
      <c r="G447" s="4"/>
    </row>
    <row r="448" spans="1:7" ht="12.75">
      <c r="A448" s="6"/>
      <c r="B448" s="4"/>
      <c r="C448" s="4"/>
      <c r="D448" s="4"/>
      <c r="E448" s="4"/>
      <c r="F448" s="4"/>
      <c r="G448" s="4"/>
    </row>
    <row r="449" spans="1:7" ht="12.75">
      <c r="A449" s="6"/>
      <c r="B449" s="4"/>
      <c r="C449" s="4"/>
      <c r="D449" s="4"/>
      <c r="E449" s="4"/>
      <c r="F449" s="4"/>
      <c r="G449" s="4"/>
    </row>
    <row r="450" spans="1:7" ht="12.75">
      <c r="A450" s="6"/>
      <c r="B450" s="4"/>
      <c r="C450" s="4"/>
      <c r="D450" s="4"/>
      <c r="E450" s="4"/>
      <c r="F450" s="4"/>
      <c r="G450" s="4"/>
    </row>
    <row r="451" spans="1:7" ht="12.75">
      <c r="A451" s="6"/>
      <c r="B451" s="4"/>
      <c r="C451" s="4"/>
      <c r="D451" s="4"/>
      <c r="E451" s="4"/>
      <c r="F451" s="4"/>
      <c r="G451" s="4"/>
    </row>
    <row r="452" spans="1:7" ht="12.75">
      <c r="A452" s="6"/>
      <c r="B452" s="4"/>
      <c r="C452" s="4"/>
      <c r="D452" s="4"/>
      <c r="E452" s="4"/>
      <c r="F452" s="4"/>
      <c r="G452" s="4"/>
    </row>
    <row r="453" spans="1:7" ht="12.75">
      <c r="A453" s="6"/>
      <c r="B453" s="4"/>
      <c r="C453" s="4"/>
      <c r="D453" s="4"/>
      <c r="E453" s="4"/>
      <c r="F453" s="4"/>
      <c r="G453" s="4"/>
    </row>
    <row r="454" spans="1:7" ht="12.75">
      <c r="A454" s="6"/>
      <c r="B454" s="4"/>
      <c r="C454" s="4"/>
      <c r="D454" s="4"/>
      <c r="E454" s="4"/>
      <c r="F454" s="4"/>
      <c r="G454" s="4"/>
    </row>
    <row r="455" spans="1:7" ht="12.75">
      <c r="A455" s="6"/>
      <c r="B455" s="4"/>
      <c r="C455" s="4"/>
      <c r="D455" s="4"/>
      <c r="E455" s="4"/>
      <c r="F455" s="4"/>
      <c r="G455" s="4"/>
    </row>
    <row r="456" spans="1:7" ht="12.75">
      <c r="A456" s="6"/>
      <c r="B456" s="4"/>
      <c r="C456" s="4"/>
      <c r="D456" s="4"/>
      <c r="E456" s="4"/>
      <c r="F456" s="4"/>
      <c r="G456" s="4"/>
    </row>
    <row r="457" spans="1:7" ht="12.75">
      <c r="A457" s="6"/>
      <c r="B457" s="4"/>
      <c r="C457" s="4"/>
      <c r="D457" s="4"/>
      <c r="E457" s="4"/>
      <c r="F457" s="4"/>
      <c r="G457" s="4"/>
    </row>
    <row r="458" spans="1:7" ht="12.75">
      <c r="A458" s="6"/>
      <c r="B458" s="4"/>
      <c r="C458" s="4"/>
      <c r="D458" s="4"/>
      <c r="E458" s="4"/>
      <c r="F458" s="4"/>
      <c r="G458" s="4"/>
    </row>
    <row r="459" spans="1:7" ht="12.75">
      <c r="A459" s="6"/>
      <c r="B459" s="4"/>
      <c r="C459" s="4"/>
      <c r="D459" s="4"/>
      <c r="E459" s="4"/>
      <c r="F459" s="4"/>
      <c r="G459" s="4"/>
    </row>
    <row r="460" spans="1:7" ht="12.75">
      <c r="A460" s="6"/>
      <c r="B460" s="4"/>
      <c r="C460" s="4"/>
      <c r="D460" s="4"/>
      <c r="E460" s="4"/>
      <c r="F460" s="4"/>
      <c r="G460" s="4"/>
    </row>
    <row r="461" spans="1:7" ht="12.75">
      <c r="A461" s="6"/>
      <c r="B461" s="4"/>
      <c r="C461" s="4"/>
      <c r="D461" s="4"/>
      <c r="E461" s="4"/>
      <c r="F461" s="4"/>
      <c r="G461" s="4"/>
    </row>
    <row r="462" spans="1:7" ht="12.75">
      <c r="A462" s="6"/>
      <c r="B462" s="4"/>
      <c r="C462" s="4"/>
      <c r="D462" s="4"/>
      <c r="E462" s="4"/>
      <c r="F462" s="4"/>
      <c r="G462" s="4"/>
    </row>
    <row r="463" spans="1:7" ht="12.75">
      <c r="A463" s="6"/>
      <c r="B463" s="4"/>
      <c r="C463" s="4"/>
      <c r="D463" s="4"/>
      <c r="E463" s="4"/>
      <c r="F463" s="4"/>
      <c r="G463" s="4"/>
    </row>
    <row r="464" spans="1:7" ht="12.75">
      <c r="A464" s="6"/>
      <c r="B464" s="4"/>
      <c r="C464" s="4"/>
      <c r="D464" s="4"/>
      <c r="E464" s="4"/>
      <c r="F464" s="4"/>
      <c r="G464" s="4"/>
    </row>
    <row r="465" spans="1:7" ht="12.75">
      <c r="A465" s="6"/>
      <c r="B465" s="4"/>
      <c r="C465" s="4"/>
      <c r="D465" s="4"/>
      <c r="E465" s="4"/>
      <c r="F465" s="4"/>
      <c r="G465" s="4"/>
    </row>
    <row r="466" spans="1:7" ht="12.75">
      <c r="A466" s="6"/>
      <c r="B466" s="4"/>
      <c r="C466" s="4"/>
      <c r="D466" s="4"/>
      <c r="E466" s="4"/>
      <c r="F466" s="4"/>
      <c r="G466" s="4"/>
    </row>
    <row r="467" spans="1:7" ht="12.75">
      <c r="A467" s="6"/>
      <c r="B467" s="4"/>
      <c r="C467" s="4"/>
      <c r="D467" s="4"/>
      <c r="E467" s="4"/>
      <c r="F467" s="4"/>
      <c r="G467" s="4"/>
    </row>
    <row r="468" spans="1:7" ht="12.75">
      <c r="A468" s="6"/>
      <c r="B468" s="4"/>
      <c r="C468" s="4"/>
      <c r="D468" s="4"/>
      <c r="E468" s="4"/>
      <c r="F468" s="4"/>
      <c r="G468" s="4"/>
    </row>
    <row r="469" spans="1:7" ht="12.75">
      <c r="A469" s="6"/>
      <c r="B469" s="4"/>
      <c r="C469" s="4"/>
      <c r="D469" s="4"/>
      <c r="E469" s="4"/>
      <c r="F469" s="4"/>
      <c r="G469" s="4"/>
    </row>
    <row r="470" spans="1:7" ht="12.75">
      <c r="A470" s="6"/>
      <c r="B470" s="4"/>
      <c r="C470" s="4"/>
      <c r="D470" s="4"/>
      <c r="E470" s="4"/>
      <c r="F470" s="4"/>
      <c r="G470" s="4"/>
    </row>
    <row r="471" spans="1:7" ht="12.75">
      <c r="A471" s="6"/>
      <c r="B471" s="4"/>
      <c r="C471" s="4"/>
      <c r="D471" s="4"/>
      <c r="E471" s="4"/>
      <c r="F471" s="4"/>
      <c r="G471" s="4"/>
    </row>
    <row r="472" spans="1:7" ht="12.75">
      <c r="A472" s="6"/>
      <c r="B472" s="4"/>
      <c r="C472" s="4"/>
      <c r="D472" s="4"/>
      <c r="E472" s="4"/>
      <c r="F472" s="4"/>
      <c r="G472" s="4"/>
    </row>
    <row r="473" spans="1:7" ht="12.75">
      <c r="A473" s="6"/>
      <c r="B473" s="4"/>
      <c r="C473" s="4"/>
      <c r="D473" s="4"/>
      <c r="E473" s="4"/>
      <c r="F473" s="4"/>
      <c r="G473" s="4"/>
    </row>
    <row r="474" spans="1:7" ht="12.75">
      <c r="A474" s="6"/>
      <c r="B474" s="4"/>
      <c r="C474" s="4"/>
      <c r="D474" s="4"/>
      <c r="E474" s="4"/>
      <c r="F474" s="4"/>
      <c r="G474" s="4"/>
    </row>
    <row r="475" spans="1:7" ht="12.75">
      <c r="A475" s="6"/>
      <c r="B475" s="4"/>
      <c r="C475" s="4"/>
      <c r="D475" s="4"/>
      <c r="E475" s="4"/>
      <c r="F475" s="4"/>
      <c r="G475" s="4"/>
    </row>
    <row r="476" spans="1:7" ht="12.75">
      <c r="A476" s="6"/>
      <c r="B476" s="4"/>
      <c r="C476" s="4"/>
      <c r="D476" s="4"/>
      <c r="E476" s="4"/>
      <c r="F476" s="4"/>
      <c r="G476" s="4"/>
    </row>
    <row r="477" spans="1:7" ht="12.75">
      <c r="A477" s="6"/>
      <c r="B477" s="4"/>
      <c r="C477" s="4"/>
      <c r="D477" s="4"/>
      <c r="E477" s="4"/>
      <c r="F477" s="4"/>
      <c r="G477" s="4"/>
    </row>
    <row r="478" spans="1:7" ht="12.75">
      <c r="A478" s="6"/>
      <c r="B478" s="4"/>
      <c r="C478" s="4"/>
      <c r="D478" s="4"/>
      <c r="E478" s="4"/>
      <c r="F478" s="4"/>
      <c r="G478" s="4"/>
    </row>
    <row r="479" spans="1:7" ht="12.75">
      <c r="A479" s="6"/>
      <c r="B479" s="4"/>
      <c r="C479" s="4"/>
      <c r="D479" s="4"/>
      <c r="E479" s="4"/>
      <c r="F479" s="4"/>
      <c r="G479" s="4"/>
    </row>
    <row r="480" spans="1:7" ht="12.75">
      <c r="A480" s="6"/>
      <c r="B480" s="4"/>
      <c r="C480" s="4"/>
      <c r="D480" s="4"/>
      <c r="E480" s="4"/>
      <c r="F480" s="4"/>
      <c r="G480" s="4"/>
    </row>
    <row r="481" spans="1:7" ht="12.75">
      <c r="A481" s="6"/>
      <c r="B481" s="4"/>
      <c r="C481" s="4"/>
      <c r="D481" s="4"/>
      <c r="E481" s="4"/>
      <c r="F481" s="4"/>
      <c r="G481" s="4"/>
    </row>
    <row r="482" spans="1:7" ht="12.75">
      <c r="A482" s="6"/>
      <c r="B482" s="4"/>
      <c r="C482" s="4"/>
      <c r="D482" s="4"/>
      <c r="E482" s="4"/>
      <c r="F482" s="4"/>
      <c r="G482" s="4"/>
    </row>
    <row r="483" spans="1:7" ht="12.75">
      <c r="A483" s="6"/>
      <c r="B483" s="4"/>
      <c r="C483" s="4"/>
      <c r="D483" s="4"/>
      <c r="E483" s="4"/>
      <c r="F483" s="4"/>
      <c r="G483" s="4"/>
    </row>
    <row r="484" spans="1:7" ht="12.75">
      <c r="A484" s="6"/>
      <c r="B484" s="4"/>
      <c r="C484" s="4"/>
      <c r="D484" s="4"/>
      <c r="E484" s="4"/>
      <c r="F484" s="4"/>
      <c r="G484" s="4"/>
    </row>
    <row r="485" spans="1:7" ht="12.75">
      <c r="A485" s="6"/>
      <c r="B485" s="4"/>
      <c r="C485" s="4"/>
      <c r="D485" s="4"/>
      <c r="E485" s="4"/>
      <c r="F485" s="4"/>
      <c r="G485" s="4"/>
    </row>
    <row r="486" spans="1:7" ht="12.75">
      <c r="A486" s="6"/>
      <c r="B486" s="4"/>
      <c r="C486" s="4"/>
      <c r="D486" s="4"/>
      <c r="E486" s="4"/>
      <c r="F486" s="4"/>
      <c r="G486" s="4"/>
    </row>
    <row r="487" spans="1:7" ht="12.75">
      <c r="A487" s="6"/>
      <c r="B487" s="4"/>
      <c r="C487" s="4"/>
      <c r="D487" s="4"/>
      <c r="E487" s="4"/>
      <c r="F487" s="4"/>
      <c r="G487" s="4"/>
    </row>
    <row r="488" spans="1:7" ht="12.75">
      <c r="A488" s="6"/>
      <c r="B488" s="4"/>
      <c r="C488" s="4"/>
      <c r="D488" s="4"/>
      <c r="E488" s="4"/>
      <c r="F488" s="4"/>
      <c r="G488" s="4"/>
    </row>
    <row r="489" spans="1:7" ht="12.75">
      <c r="A489" s="6"/>
      <c r="B489" s="4"/>
      <c r="C489" s="4"/>
      <c r="D489" s="4"/>
      <c r="E489" s="4"/>
      <c r="F489" s="4"/>
      <c r="G489" s="4"/>
    </row>
    <row r="490" spans="1:7" ht="12.75">
      <c r="A490" s="6"/>
      <c r="B490" s="4"/>
      <c r="C490" s="4"/>
      <c r="D490" s="4"/>
      <c r="E490" s="4"/>
      <c r="F490" s="4"/>
      <c r="G490" s="4"/>
    </row>
    <row r="491" spans="1:7" ht="12.75">
      <c r="A491" s="6"/>
      <c r="B491" s="4"/>
      <c r="C491" s="4"/>
      <c r="D491" s="4"/>
      <c r="E491" s="4"/>
      <c r="F491" s="4"/>
      <c r="G491" s="4"/>
    </row>
    <row r="492" spans="1:7" ht="12.75">
      <c r="A492" s="6"/>
      <c r="B492" s="4"/>
      <c r="C492" s="4"/>
      <c r="D492" s="4"/>
      <c r="E492" s="4"/>
      <c r="F492" s="4"/>
      <c r="G492" s="4"/>
    </row>
    <row r="493" spans="1:7" ht="12.75">
      <c r="A493" s="6"/>
      <c r="B493" s="4"/>
      <c r="C493" s="4"/>
      <c r="D493" s="4"/>
      <c r="E493" s="4"/>
      <c r="F493" s="4"/>
      <c r="G493" s="4"/>
    </row>
    <row r="494" spans="1:7" ht="12.75">
      <c r="A494" s="6"/>
      <c r="B494" s="4"/>
      <c r="C494" s="4"/>
      <c r="D494" s="4"/>
      <c r="E494" s="4"/>
      <c r="F494" s="4"/>
      <c r="G494" s="4"/>
    </row>
    <row r="495" spans="1:7" ht="12.75">
      <c r="A495" s="6"/>
      <c r="B495" s="4"/>
      <c r="C495" s="4"/>
      <c r="D495" s="4"/>
      <c r="E495" s="4"/>
      <c r="F495" s="4"/>
      <c r="G495" s="4"/>
    </row>
    <row r="496" spans="1:7" ht="12.75">
      <c r="A496" s="6"/>
      <c r="B496" s="4"/>
      <c r="C496" s="4"/>
      <c r="D496" s="4"/>
      <c r="E496" s="4"/>
      <c r="F496" s="4"/>
      <c r="G496" s="4"/>
    </row>
    <row r="497" spans="1:7" ht="12.75">
      <c r="A497" s="6"/>
      <c r="B497" s="4"/>
      <c r="C497" s="4"/>
      <c r="D497" s="4"/>
      <c r="E497" s="4"/>
      <c r="F497" s="4"/>
      <c r="G497" s="4"/>
    </row>
    <row r="498" spans="1:7" ht="12.75">
      <c r="A498" s="6"/>
      <c r="B498" s="4"/>
      <c r="C498" s="4"/>
      <c r="D498" s="4"/>
      <c r="E498" s="4"/>
      <c r="F498" s="4"/>
      <c r="G498" s="4"/>
    </row>
    <row r="499" spans="1:7" ht="12.75">
      <c r="A499" s="6"/>
      <c r="B499" s="4"/>
      <c r="C499" s="4"/>
      <c r="D499" s="4"/>
      <c r="E499" s="4"/>
      <c r="F499" s="4"/>
      <c r="G499" s="4"/>
    </row>
    <row r="500" spans="1:7" ht="12.75">
      <c r="A500" s="6"/>
      <c r="B500" s="4"/>
      <c r="C500" s="4"/>
      <c r="D500" s="4"/>
      <c r="E500" s="4"/>
      <c r="F500" s="4"/>
      <c r="G500" s="4"/>
    </row>
    <row r="501" spans="1:7" ht="12.75">
      <c r="A501" s="6"/>
      <c r="B501" s="4"/>
      <c r="C501" s="4"/>
      <c r="D501" s="4"/>
      <c r="E501" s="4"/>
      <c r="F501" s="4"/>
      <c r="G501" s="4"/>
    </row>
    <row r="502" spans="1:7" ht="12.75">
      <c r="A502" s="6"/>
      <c r="B502" s="4"/>
      <c r="C502" s="4"/>
      <c r="D502" s="4"/>
      <c r="E502" s="4"/>
      <c r="F502" s="4"/>
      <c r="G502" s="4"/>
    </row>
    <row r="503" spans="1:7" ht="12.75">
      <c r="A503" s="6"/>
      <c r="B503" s="4"/>
      <c r="C503" s="4"/>
      <c r="D503" s="4"/>
      <c r="E503" s="4"/>
      <c r="F503" s="4"/>
      <c r="G503" s="4"/>
    </row>
    <row r="504" spans="1:7" ht="12.75">
      <c r="A504" s="6"/>
      <c r="B504" s="4"/>
      <c r="C504" s="4"/>
      <c r="D504" s="4"/>
      <c r="E504" s="4"/>
      <c r="F504" s="4"/>
      <c r="G504" s="4"/>
    </row>
    <row r="505" spans="1:7" ht="12.75">
      <c r="A505" s="6"/>
      <c r="B505" s="4"/>
      <c r="C505" s="4"/>
      <c r="D505" s="4"/>
      <c r="E505" s="4"/>
      <c r="F505" s="4"/>
      <c r="G505" s="4"/>
    </row>
    <row r="506" spans="1:7" ht="12.75">
      <c r="A506" s="6"/>
      <c r="B506" s="4"/>
      <c r="C506" s="4"/>
      <c r="D506" s="4"/>
      <c r="E506" s="4"/>
      <c r="F506" s="4"/>
      <c r="G506" s="4"/>
    </row>
    <row r="507" spans="1:7" ht="12.75">
      <c r="A507" s="6"/>
      <c r="B507" s="4"/>
      <c r="C507" s="4"/>
      <c r="D507" s="4"/>
      <c r="E507" s="4"/>
      <c r="F507" s="4"/>
      <c r="G507" s="4"/>
    </row>
    <row r="508" spans="1:7" ht="12.75">
      <c r="A508" s="6"/>
      <c r="B508" s="4"/>
      <c r="C508" s="4"/>
      <c r="D508" s="4"/>
      <c r="E508" s="4"/>
      <c r="F508" s="4"/>
      <c r="G508" s="4"/>
    </row>
    <row r="509" spans="1:7" ht="12.75">
      <c r="A509" s="6"/>
      <c r="B509" s="4"/>
      <c r="C509" s="4"/>
      <c r="D509" s="4"/>
      <c r="E509" s="4"/>
      <c r="F509" s="4"/>
      <c r="G509" s="4"/>
    </row>
    <row r="510" spans="1:7" ht="12.75">
      <c r="A510" s="6"/>
      <c r="B510" s="4"/>
      <c r="C510" s="4"/>
      <c r="D510" s="4"/>
      <c r="E510" s="4"/>
      <c r="F510" s="4"/>
      <c r="G510" s="4"/>
    </row>
    <row r="511" spans="1:7" ht="12.75">
      <c r="A511" s="6"/>
      <c r="B511" s="4"/>
      <c r="C511" s="4"/>
      <c r="D511" s="4"/>
      <c r="E511" s="4"/>
      <c r="F511" s="4"/>
      <c r="G511" s="4"/>
    </row>
    <row r="512" spans="1:7" ht="12.75">
      <c r="A512" s="6"/>
      <c r="B512" s="4"/>
      <c r="C512" s="4"/>
      <c r="D512" s="4"/>
      <c r="E512" s="4"/>
      <c r="F512" s="4"/>
      <c r="G512" s="4"/>
    </row>
    <row r="513" spans="1:7" ht="12.75">
      <c r="A513" s="6"/>
      <c r="B513" s="4"/>
      <c r="C513" s="4"/>
      <c r="D513" s="4"/>
      <c r="E513" s="4"/>
      <c r="F513" s="4"/>
      <c r="G513" s="4"/>
    </row>
    <row r="514" spans="1:7" ht="12.75">
      <c r="A514" s="6"/>
      <c r="B514" s="4"/>
      <c r="C514" s="4"/>
      <c r="D514" s="4"/>
      <c r="E514" s="4"/>
      <c r="F514" s="4"/>
      <c r="G514" s="4"/>
    </row>
    <row r="515" spans="1:7" ht="12.75">
      <c r="A515" s="6"/>
      <c r="B515" s="4"/>
      <c r="C515" s="4"/>
      <c r="D515" s="4"/>
      <c r="E515" s="4"/>
      <c r="F515" s="4"/>
      <c r="G515" s="4"/>
    </row>
    <row r="516" spans="1:7" ht="12.75">
      <c r="A516" s="6"/>
      <c r="B516" s="4"/>
      <c r="C516" s="4"/>
      <c r="D516" s="4"/>
      <c r="E516" s="4"/>
      <c r="F516" s="4"/>
      <c r="G516" s="4"/>
    </row>
    <row r="517" spans="1:7" ht="12.75">
      <c r="A517" s="6"/>
      <c r="B517" s="4"/>
      <c r="C517" s="4"/>
      <c r="D517" s="4"/>
      <c r="E517" s="4"/>
      <c r="F517" s="4"/>
      <c r="G517" s="4"/>
    </row>
    <row r="518" spans="1:7" ht="12.75">
      <c r="A518" s="6"/>
      <c r="B518" s="4"/>
      <c r="C518" s="4"/>
      <c r="D518" s="4"/>
      <c r="E518" s="4"/>
      <c r="F518" s="4"/>
      <c r="G518" s="4"/>
    </row>
    <row r="519" spans="1:7" ht="12.75">
      <c r="A519" s="6"/>
      <c r="B519" s="4"/>
      <c r="C519" s="4"/>
      <c r="D519" s="4"/>
      <c r="E519" s="4"/>
      <c r="F519" s="4"/>
      <c r="G519" s="4"/>
    </row>
    <row r="520" spans="1:7" ht="12.75">
      <c r="A520" s="6"/>
      <c r="B520" s="4"/>
      <c r="C520" s="4"/>
      <c r="D520" s="4"/>
      <c r="E520" s="4"/>
      <c r="F520" s="4"/>
      <c r="G520" s="4"/>
    </row>
    <row r="521" spans="1:7" ht="12.75">
      <c r="A521" s="6"/>
      <c r="B521" s="4"/>
      <c r="C521" s="4"/>
      <c r="D521" s="4"/>
      <c r="E521" s="4"/>
      <c r="F521" s="4"/>
      <c r="G521" s="4"/>
    </row>
    <row r="522" spans="1:7" ht="12.75">
      <c r="A522" s="6"/>
      <c r="B522" s="4"/>
      <c r="C522" s="4"/>
      <c r="D522" s="4"/>
      <c r="E522" s="4"/>
      <c r="F522" s="4"/>
      <c r="G522" s="4"/>
    </row>
    <row r="523" spans="1:7" ht="12.75">
      <c r="A523" s="6"/>
      <c r="B523" s="4"/>
      <c r="C523" s="4"/>
      <c r="D523" s="4"/>
      <c r="E523" s="4"/>
      <c r="F523" s="4"/>
      <c r="G523" s="4"/>
    </row>
    <row r="524" spans="1:7" ht="12.75">
      <c r="A524" s="6"/>
      <c r="B524" s="4"/>
      <c r="C524" s="4"/>
      <c r="D524" s="4"/>
      <c r="E524" s="4"/>
      <c r="F524" s="4"/>
      <c r="G524" s="4"/>
    </row>
    <row r="525" spans="1:7" ht="12.75">
      <c r="A525" s="6"/>
      <c r="B525" s="4"/>
      <c r="C525" s="4"/>
      <c r="D525" s="4"/>
      <c r="E525" s="4"/>
      <c r="F525" s="4"/>
      <c r="G525" s="4"/>
    </row>
    <row r="526" spans="1:7" ht="12.75">
      <c r="A526" s="6"/>
      <c r="B526" s="4"/>
      <c r="C526" s="4"/>
      <c r="D526" s="4"/>
      <c r="E526" s="4"/>
      <c r="F526" s="4"/>
      <c r="G526" s="4"/>
    </row>
    <row r="527" spans="1:7" ht="12.75">
      <c r="A527" s="6"/>
      <c r="B527" s="4"/>
      <c r="C527" s="4"/>
      <c r="D527" s="4"/>
      <c r="E527" s="4"/>
      <c r="F527" s="4"/>
      <c r="G527" s="4"/>
    </row>
    <row r="528" spans="1:7" ht="12.75">
      <c r="A528" s="6"/>
      <c r="B528" s="4"/>
      <c r="C528" s="4"/>
      <c r="D528" s="4"/>
      <c r="E528" s="4"/>
      <c r="F528" s="4"/>
      <c r="G528" s="4"/>
    </row>
    <row r="529" spans="1:7" ht="12.75">
      <c r="A529" s="6"/>
      <c r="B529" s="4"/>
      <c r="C529" s="4"/>
      <c r="D529" s="4"/>
      <c r="E529" s="4"/>
      <c r="F529" s="4"/>
      <c r="G529" s="4"/>
    </row>
    <row r="530" spans="1:7" ht="12.75">
      <c r="A530" s="6"/>
      <c r="B530" s="4"/>
      <c r="C530" s="4"/>
      <c r="D530" s="4"/>
      <c r="E530" s="4"/>
      <c r="F530" s="4"/>
      <c r="G530" s="4"/>
    </row>
    <row r="531" spans="1:7" ht="12.75">
      <c r="A531" s="6"/>
      <c r="B531" s="4"/>
      <c r="C531" s="4"/>
      <c r="D531" s="4"/>
      <c r="E531" s="4"/>
      <c r="F531" s="4"/>
      <c r="G531" s="4"/>
    </row>
    <row r="532" spans="1:7" ht="12.75">
      <c r="A532" s="6"/>
      <c r="B532" s="4"/>
      <c r="C532" s="4"/>
      <c r="D532" s="4"/>
      <c r="E532" s="4"/>
      <c r="F532" s="4"/>
      <c r="G532" s="4"/>
    </row>
    <row r="533" spans="1:7" ht="12.75">
      <c r="A533" s="6"/>
      <c r="B533" s="4"/>
      <c r="C533" s="4"/>
      <c r="D533" s="4"/>
      <c r="E533" s="4"/>
      <c r="F533" s="4"/>
      <c r="G533" s="4"/>
    </row>
    <row r="534" spans="1:7" ht="12.75">
      <c r="A534" s="6"/>
      <c r="B534" s="4"/>
      <c r="C534" s="4"/>
      <c r="D534" s="4"/>
      <c r="E534" s="4"/>
      <c r="F534" s="4"/>
      <c r="G534" s="4"/>
    </row>
    <row r="535" spans="1:7" ht="12.75">
      <c r="A535" s="6"/>
      <c r="B535" s="4"/>
      <c r="C535" s="4"/>
      <c r="D535" s="4"/>
      <c r="E535" s="4"/>
      <c r="F535" s="4"/>
      <c r="G535" s="4"/>
    </row>
    <row r="536" spans="1:7" ht="12.75">
      <c r="A536" s="6"/>
      <c r="B536" s="4"/>
      <c r="C536" s="4"/>
      <c r="D536" s="4"/>
      <c r="E536" s="4"/>
      <c r="F536" s="4"/>
      <c r="G536" s="4"/>
    </row>
    <row r="537" spans="1:7" ht="12.75">
      <c r="A537" s="6"/>
      <c r="B537" s="4"/>
      <c r="C537" s="4"/>
      <c r="D537" s="4"/>
      <c r="E537" s="4"/>
      <c r="F537" s="4"/>
      <c r="G537" s="4"/>
    </row>
    <row r="538" spans="1:7" ht="12.75">
      <c r="A538" s="6"/>
      <c r="B538" s="4"/>
      <c r="C538" s="4"/>
      <c r="D538" s="4"/>
      <c r="E538" s="4"/>
      <c r="F538" s="4"/>
      <c r="G538" s="4"/>
    </row>
    <row r="539" spans="1:7" ht="12.75">
      <c r="A539" s="6"/>
      <c r="B539" s="4"/>
      <c r="C539" s="4"/>
      <c r="D539" s="4"/>
      <c r="E539" s="4"/>
      <c r="F539" s="4"/>
      <c r="G539" s="4"/>
    </row>
    <row r="540" spans="1:7" ht="12.75">
      <c r="A540" s="6"/>
      <c r="B540" s="4"/>
      <c r="C540" s="4"/>
      <c r="D540" s="4"/>
      <c r="E540" s="4"/>
      <c r="F540" s="4"/>
      <c r="G540" s="4"/>
    </row>
    <row r="541" spans="1:7" ht="12.75">
      <c r="A541" s="6"/>
      <c r="B541" s="4"/>
      <c r="C541" s="4"/>
      <c r="D541" s="4"/>
      <c r="E541" s="4"/>
      <c r="F541" s="4"/>
      <c r="G541" s="4"/>
    </row>
    <row r="542" spans="1:7" ht="12.75">
      <c r="A542" s="6"/>
      <c r="B542" s="4"/>
      <c r="C542" s="4"/>
      <c r="D542" s="4"/>
      <c r="E542" s="4"/>
      <c r="F542" s="4"/>
      <c r="G542" s="4"/>
    </row>
    <row r="543" spans="1:7" ht="12.75">
      <c r="A543" s="6"/>
      <c r="B543" s="4"/>
      <c r="C543" s="4"/>
      <c r="D543" s="4"/>
      <c r="E543" s="4"/>
      <c r="F543" s="4"/>
      <c r="G543" s="4"/>
    </row>
    <row r="544" spans="1:7" ht="12.75">
      <c r="A544" s="6"/>
      <c r="B544" s="4"/>
      <c r="C544" s="4"/>
      <c r="D544" s="4"/>
      <c r="E544" s="4"/>
      <c r="F544" s="4"/>
      <c r="G544" s="4"/>
    </row>
    <row r="545" spans="1:7" ht="12.75">
      <c r="A545" s="6"/>
      <c r="B545" s="4"/>
      <c r="C545" s="4"/>
      <c r="D545" s="4"/>
      <c r="E545" s="4"/>
      <c r="F545" s="4"/>
      <c r="G545" s="4"/>
    </row>
    <row r="546" spans="1:7" ht="12.75">
      <c r="A546" s="6"/>
      <c r="B546" s="4"/>
      <c r="C546" s="4"/>
      <c r="D546" s="4"/>
      <c r="E546" s="4"/>
      <c r="F546" s="4"/>
      <c r="G546" s="4"/>
    </row>
    <row r="547" spans="1:7" ht="12.75">
      <c r="A547" s="6"/>
      <c r="B547" s="4"/>
      <c r="C547" s="4"/>
      <c r="D547" s="4"/>
      <c r="E547" s="4"/>
      <c r="F547" s="4"/>
      <c r="G547" s="4"/>
    </row>
    <row r="548" spans="1:7" ht="12.75">
      <c r="A548" s="6"/>
      <c r="B548" s="4"/>
      <c r="C548" s="4"/>
      <c r="D548" s="4"/>
      <c r="E548" s="4"/>
      <c r="F548" s="4"/>
      <c r="G548" s="4"/>
    </row>
    <row r="549" spans="1:7" ht="12.75">
      <c r="A549" s="6"/>
      <c r="B549" s="4"/>
      <c r="C549" s="4"/>
      <c r="D549" s="4"/>
      <c r="E549" s="4"/>
      <c r="F549" s="4"/>
      <c r="G549" s="4"/>
    </row>
    <row r="550" spans="1:7" ht="12.75">
      <c r="A550" s="6"/>
      <c r="B550" s="4"/>
      <c r="C550" s="4"/>
      <c r="D550" s="4"/>
      <c r="E550" s="4"/>
      <c r="F550" s="4"/>
      <c r="G550" s="4"/>
    </row>
    <row r="551" spans="1:7" ht="12.75">
      <c r="A551" s="6"/>
      <c r="B551" s="4"/>
      <c r="C551" s="4"/>
      <c r="D551" s="4"/>
      <c r="E551" s="4"/>
      <c r="F551" s="4"/>
      <c r="G551" s="4"/>
    </row>
    <row r="552" spans="1:7" ht="12.75">
      <c r="A552" s="6"/>
      <c r="B552" s="4"/>
      <c r="C552" s="4"/>
      <c r="D552" s="4"/>
      <c r="E552" s="4"/>
      <c r="F552" s="4"/>
      <c r="G552" s="4"/>
    </row>
    <row r="553" spans="1:7" ht="12.75">
      <c r="A553" s="6"/>
      <c r="B553" s="4"/>
      <c r="C553" s="4"/>
      <c r="D553" s="4"/>
      <c r="E553" s="4"/>
      <c r="F553" s="4"/>
      <c r="G553" s="4"/>
    </row>
    <row r="554" spans="1:7" ht="12.75">
      <c r="A554" s="6"/>
      <c r="B554" s="4"/>
      <c r="C554" s="4"/>
      <c r="D554" s="4"/>
      <c r="E554" s="4"/>
      <c r="F554" s="4"/>
      <c r="G554" s="4"/>
    </row>
    <row r="555" spans="1:7" ht="12.75">
      <c r="A555" s="6"/>
      <c r="B555" s="4"/>
      <c r="C555" s="4"/>
      <c r="D555" s="4"/>
      <c r="E555" s="4"/>
      <c r="F555" s="4"/>
      <c r="G555" s="4"/>
    </row>
    <row r="556" spans="1:7" ht="12.75">
      <c r="A556" s="6"/>
      <c r="B556" s="4"/>
      <c r="C556" s="4"/>
      <c r="D556" s="4"/>
      <c r="E556" s="4"/>
      <c r="F556" s="4"/>
      <c r="G556" s="4"/>
    </row>
    <row r="557" spans="1:7" ht="12.75">
      <c r="A557" s="6"/>
      <c r="B557" s="4"/>
      <c r="C557" s="4"/>
      <c r="D557" s="4"/>
      <c r="E557" s="4"/>
      <c r="F557" s="4"/>
      <c r="G557" s="4"/>
    </row>
    <row r="558" spans="1:7" ht="12.75">
      <c r="A558" s="6"/>
      <c r="B558" s="4"/>
      <c r="C558" s="4"/>
      <c r="D558" s="4"/>
      <c r="E558" s="4"/>
      <c r="F558" s="4"/>
      <c r="G558" s="4"/>
    </row>
    <row r="559" spans="1:7" ht="12.75">
      <c r="A559" s="6"/>
      <c r="B559" s="4"/>
      <c r="C559" s="4"/>
      <c r="D559" s="4"/>
      <c r="E559" s="4"/>
      <c r="F559" s="4"/>
      <c r="G559" s="4"/>
    </row>
    <row r="560" spans="1:7" ht="12.75">
      <c r="A560" s="6"/>
      <c r="B560" s="4"/>
      <c r="C560" s="4"/>
      <c r="D560" s="4"/>
      <c r="E560" s="4"/>
      <c r="F560" s="4"/>
      <c r="G560" s="4"/>
    </row>
    <row r="561" spans="1:7" ht="12.75">
      <c r="A561" s="6"/>
      <c r="B561" s="4"/>
      <c r="C561" s="4"/>
      <c r="D561" s="4"/>
      <c r="E561" s="4"/>
      <c r="F561" s="4"/>
      <c r="G561" s="4"/>
    </row>
    <row r="562" spans="1:7" ht="12.75">
      <c r="A562" s="6"/>
      <c r="B562" s="4"/>
      <c r="C562" s="4"/>
      <c r="D562" s="4"/>
      <c r="E562" s="4"/>
      <c r="F562" s="4"/>
      <c r="G562" s="4"/>
    </row>
    <row r="563" spans="1:7" ht="12.75">
      <c r="A563" s="6"/>
      <c r="B563" s="4"/>
      <c r="C563" s="4"/>
      <c r="D563" s="4"/>
      <c r="E563" s="4"/>
      <c r="F563" s="4"/>
      <c r="G563" s="4"/>
    </row>
    <row r="564" spans="1:7" ht="12.75">
      <c r="A564" s="6"/>
      <c r="B564" s="4"/>
      <c r="C564" s="4"/>
      <c r="D564" s="4"/>
      <c r="E564" s="4"/>
      <c r="F564" s="4"/>
      <c r="G564" s="4"/>
    </row>
    <row r="565" spans="1:7" ht="12.75">
      <c r="A565" s="6"/>
      <c r="B565" s="4"/>
      <c r="C565" s="4"/>
      <c r="D565" s="4"/>
      <c r="E565" s="4"/>
      <c r="F565" s="4"/>
      <c r="G565" s="4"/>
    </row>
    <row r="566" spans="1:7" ht="12.75">
      <c r="A566" s="6"/>
      <c r="B566" s="4"/>
      <c r="C566" s="4"/>
      <c r="D566" s="4"/>
      <c r="E566" s="4"/>
      <c r="F566" s="4"/>
      <c r="G566" s="4"/>
    </row>
    <row r="567" spans="1:7" ht="12.75">
      <c r="A567" s="6"/>
      <c r="B567" s="4"/>
      <c r="C567" s="4"/>
      <c r="D567" s="4"/>
      <c r="E567" s="4"/>
      <c r="F567" s="4"/>
      <c r="G567" s="4"/>
    </row>
    <row r="568" spans="1:7" ht="12.75">
      <c r="A568" s="6"/>
      <c r="B568" s="4"/>
      <c r="C568" s="4"/>
      <c r="D568" s="4"/>
      <c r="E568" s="4"/>
      <c r="F568" s="4"/>
      <c r="G568" s="4"/>
    </row>
    <row r="569" spans="1:7" ht="12.75">
      <c r="A569" s="6"/>
      <c r="B569" s="4"/>
      <c r="C569" s="4"/>
      <c r="D569" s="4"/>
      <c r="E569" s="4"/>
      <c r="F569" s="4"/>
      <c r="G569" s="4"/>
    </row>
    <row r="570" spans="1:7" ht="12.75">
      <c r="A570" s="6"/>
      <c r="B570" s="4"/>
      <c r="C570" s="4"/>
      <c r="D570" s="4"/>
      <c r="E570" s="4"/>
      <c r="F570" s="4"/>
      <c r="G570" s="4"/>
    </row>
    <row r="571" spans="1:7" ht="12.75">
      <c r="A571" s="6"/>
      <c r="B571" s="4"/>
      <c r="C571" s="4"/>
      <c r="D571" s="4"/>
      <c r="E571" s="4"/>
      <c r="F571" s="4"/>
      <c r="G571" s="4"/>
    </row>
    <row r="572" spans="1:7" ht="12.75">
      <c r="A572" s="6"/>
      <c r="B572" s="4"/>
      <c r="C572" s="4"/>
      <c r="D572" s="4"/>
      <c r="E572" s="4"/>
      <c r="F572" s="4"/>
      <c r="G572" s="4"/>
    </row>
    <row r="573" spans="1:7" ht="12.75">
      <c r="A573" s="6"/>
      <c r="B573" s="4"/>
      <c r="C573" s="4"/>
      <c r="D573" s="4"/>
      <c r="E573" s="4"/>
      <c r="F573" s="4"/>
      <c r="G573" s="4"/>
    </row>
    <row r="574" spans="1:7" ht="12.75">
      <c r="A574" s="6"/>
      <c r="B574" s="4"/>
      <c r="C574" s="4"/>
      <c r="D574" s="4"/>
      <c r="E574" s="4"/>
      <c r="F574" s="4"/>
      <c r="G574" s="4"/>
    </row>
    <row r="575" spans="1:7" ht="12.75">
      <c r="A575" s="6"/>
      <c r="B575" s="4"/>
      <c r="C575" s="4"/>
      <c r="D575" s="4"/>
      <c r="E575" s="4"/>
      <c r="F575" s="4"/>
      <c r="G575" s="4"/>
    </row>
    <row r="576" spans="1:7" ht="12.75">
      <c r="A576" s="6"/>
      <c r="B576" s="4"/>
      <c r="C576" s="4"/>
      <c r="D576" s="4"/>
      <c r="E576" s="4"/>
      <c r="F576" s="4"/>
      <c r="G576" s="4"/>
    </row>
    <row r="577" spans="1:7" ht="12.75">
      <c r="A577" s="6"/>
      <c r="B577" s="4"/>
      <c r="C577" s="4"/>
      <c r="D577" s="4"/>
      <c r="E577" s="4"/>
      <c r="F577" s="4"/>
      <c r="G577" s="4"/>
    </row>
    <row r="578" spans="1:7" ht="12.75">
      <c r="A578" s="6"/>
      <c r="B578" s="4"/>
      <c r="C578" s="4"/>
      <c r="D578" s="4"/>
      <c r="E578" s="4"/>
      <c r="F578" s="4"/>
      <c r="G578" s="4"/>
    </row>
    <row r="579" spans="1:7" ht="12.75">
      <c r="A579" s="6"/>
      <c r="B579" s="4"/>
      <c r="C579" s="4"/>
      <c r="D579" s="4"/>
      <c r="E579" s="4"/>
      <c r="F579" s="4"/>
      <c r="G579" s="4"/>
    </row>
    <row r="580" spans="1:7" ht="12.75">
      <c r="A580" s="6"/>
      <c r="B580" s="4"/>
      <c r="C580" s="4"/>
      <c r="D580" s="4"/>
      <c r="E580" s="4"/>
      <c r="F580" s="4"/>
      <c r="G580" s="4"/>
    </row>
    <row r="581" spans="1:7" ht="12.75">
      <c r="A581" s="6"/>
      <c r="B581" s="4"/>
      <c r="C581" s="4"/>
      <c r="D581" s="4"/>
      <c r="E581" s="4"/>
      <c r="F581" s="4"/>
      <c r="G581" s="4"/>
    </row>
    <row r="582" spans="1:7" ht="12.75">
      <c r="A582" s="6"/>
      <c r="B582" s="4"/>
      <c r="C582" s="4"/>
      <c r="D582" s="4"/>
      <c r="E582" s="4"/>
      <c r="F582" s="4"/>
      <c r="G582" s="4"/>
    </row>
    <row r="583" spans="1:7" ht="12.75">
      <c r="A583" s="6"/>
      <c r="B583" s="4"/>
      <c r="C583" s="4"/>
      <c r="D583" s="4"/>
      <c r="E583" s="4"/>
      <c r="F583" s="4"/>
      <c r="G583" s="4"/>
    </row>
    <row r="584" spans="1:7" ht="12.75">
      <c r="A584" s="6"/>
      <c r="B584" s="4"/>
      <c r="C584" s="4"/>
      <c r="D584" s="4"/>
      <c r="E584" s="4"/>
      <c r="F584" s="4"/>
      <c r="G584" s="4"/>
    </row>
    <row r="585" spans="1:7" ht="12.75">
      <c r="A585" s="6"/>
      <c r="B585" s="4"/>
      <c r="C585" s="4"/>
      <c r="D585" s="4"/>
      <c r="E585" s="4"/>
      <c r="F585" s="4"/>
      <c r="G585" s="4"/>
    </row>
    <row r="586" spans="1:7" ht="12.75">
      <c r="A586" s="6"/>
      <c r="B586" s="4"/>
      <c r="C586" s="4"/>
      <c r="D586" s="4"/>
      <c r="E586" s="4"/>
      <c r="F586" s="4"/>
      <c r="G586" s="4"/>
    </row>
    <row r="587" spans="1:7" ht="12.75">
      <c r="A587" s="6"/>
      <c r="B587" s="4"/>
      <c r="C587" s="4"/>
      <c r="D587" s="4"/>
      <c r="E587" s="4"/>
      <c r="F587" s="4"/>
      <c r="G587" s="4"/>
    </row>
    <row r="588" spans="1:7" ht="12.75">
      <c r="A588" s="6"/>
      <c r="B588" s="4"/>
      <c r="C588" s="4"/>
      <c r="D588" s="4"/>
      <c r="E588" s="4"/>
      <c r="F588" s="4"/>
      <c r="G588" s="4"/>
    </row>
    <row r="589" spans="1:7" ht="12.75">
      <c r="A589" s="6"/>
      <c r="B589" s="4"/>
      <c r="C589" s="4"/>
      <c r="D589" s="4"/>
      <c r="E589" s="4"/>
      <c r="F589" s="4"/>
      <c r="G589" s="4"/>
    </row>
    <row r="590" spans="1:7" ht="12.75">
      <c r="A590" s="6"/>
      <c r="B590" s="4"/>
      <c r="C590" s="4"/>
      <c r="D590" s="4"/>
      <c r="E590" s="4"/>
      <c r="F590" s="4"/>
      <c r="G590" s="4"/>
    </row>
    <row r="591" spans="1:7" ht="12.75">
      <c r="A591" s="6"/>
      <c r="B591" s="4"/>
      <c r="C591" s="4"/>
      <c r="D591" s="4"/>
      <c r="E591" s="4"/>
      <c r="F591" s="4"/>
      <c r="G591" s="4"/>
    </row>
    <row r="592" spans="1:7" ht="12.75">
      <c r="A592" s="6"/>
      <c r="B592" s="4"/>
      <c r="C592" s="4"/>
      <c r="D592" s="4"/>
      <c r="E592" s="4"/>
      <c r="F592" s="4"/>
      <c r="G592" s="4"/>
    </row>
    <row r="593" spans="1:7" ht="12.75">
      <c r="A593" s="6"/>
      <c r="B593" s="4"/>
      <c r="C593" s="4"/>
      <c r="D593" s="4"/>
      <c r="E593" s="4"/>
      <c r="F593" s="4"/>
      <c r="G593" s="4"/>
    </row>
    <row r="594" spans="1:7" ht="12.75">
      <c r="A594" s="6"/>
      <c r="B594" s="4"/>
      <c r="C594" s="4"/>
      <c r="D594" s="4"/>
      <c r="E594" s="4"/>
      <c r="F594" s="4"/>
      <c r="G594" s="4"/>
    </row>
    <row r="595" spans="1:7" ht="12.75">
      <c r="A595" s="6"/>
      <c r="B595" s="4"/>
      <c r="C595" s="4"/>
      <c r="D595" s="4"/>
      <c r="E595" s="4"/>
      <c r="F595" s="4"/>
      <c r="G595" s="4"/>
    </row>
    <row r="596" spans="1:7" ht="12.75">
      <c r="A596" s="6"/>
      <c r="B596" s="4"/>
      <c r="C596" s="4"/>
      <c r="D596" s="4"/>
      <c r="E596" s="4"/>
      <c r="F596" s="4"/>
      <c r="G596" s="4"/>
    </row>
    <row r="597" spans="1:7" ht="12.75">
      <c r="A597" s="6"/>
      <c r="B597" s="4"/>
      <c r="C597" s="4"/>
      <c r="D597" s="4"/>
      <c r="E597" s="4"/>
      <c r="F597" s="4"/>
      <c r="G597" s="4"/>
    </row>
    <row r="598" spans="1:7" ht="12.75">
      <c r="A598" s="6"/>
      <c r="B598" s="4"/>
      <c r="C598" s="4"/>
      <c r="D598" s="4"/>
      <c r="E598" s="4"/>
      <c r="F598" s="4"/>
      <c r="G598" s="4"/>
    </row>
    <row r="599" spans="1:7" ht="12.75">
      <c r="A599" s="6"/>
      <c r="B599" s="4"/>
      <c r="C599" s="4"/>
      <c r="D599" s="4"/>
      <c r="E599" s="4"/>
      <c r="F599" s="4"/>
      <c r="G599" s="4"/>
    </row>
    <row r="600" spans="1:7" ht="12.75">
      <c r="A600" s="6"/>
      <c r="B600" s="4"/>
      <c r="C600" s="4"/>
      <c r="D600" s="4"/>
      <c r="E600" s="4"/>
      <c r="F600" s="4"/>
      <c r="G600" s="4"/>
    </row>
    <row r="601" spans="1:7" ht="12.75">
      <c r="A601" s="6"/>
      <c r="B601" s="4"/>
      <c r="C601" s="4"/>
      <c r="D601" s="4"/>
      <c r="E601" s="4"/>
      <c r="F601" s="4"/>
      <c r="G601" s="4"/>
    </row>
    <row r="602" spans="1:7" ht="12.75">
      <c r="A602" s="6"/>
      <c r="B602" s="4"/>
      <c r="C602" s="4"/>
      <c r="D602" s="4"/>
      <c r="E602" s="4"/>
      <c r="F602" s="4"/>
      <c r="G602" s="4"/>
    </row>
    <row r="603" spans="1:7" ht="12.75">
      <c r="A603" s="6"/>
      <c r="B603" s="4"/>
      <c r="C603" s="4"/>
      <c r="D603" s="4"/>
      <c r="E603" s="4"/>
      <c r="F603" s="4"/>
      <c r="G603" s="4"/>
    </row>
    <row r="604" spans="1:7" ht="12.75">
      <c r="A604" s="6"/>
      <c r="B604" s="4"/>
      <c r="C604" s="4"/>
      <c r="D604" s="4"/>
      <c r="E604" s="4"/>
      <c r="F604" s="4"/>
      <c r="G604" s="4"/>
    </row>
    <row r="605" spans="1:7" ht="12.75">
      <c r="A605" s="6"/>
      <c r="B605" s="4"/>
      <c r="C605" s="4"/>
      <c r="D605" s="4"/>
      <c r="E605" s="4"/>
      <c r="F605" s="4"/>
      <c r="G605" s="4"/>
    </row>
    <row r="606" spans="1:7" ht="12.75">
      <c r="A606" s="6"/>
      <c r="B606" s="4"/>
      <c r="C606" s="4"/>
      <c r="D606" s="4"/>
      <c r="E606" s="4"/>
      <c r="F606" s="4"/>
      <c r="G606" s="4"/>
    </row>
    <row r="607" spans="1:7" ht="12.75">
      <c r="A607" s="6"/>
      <c r="B607" s="4"/>
      <c r="C607" s="4"/>
      <c r="D607" s="4"/>
      <c r="E607" s="4"/>
      <c r="F607" s="4"/>
      <c r="G607" s="4"/>
    </row>
    <row r="608" spans="1:7" ht="12.75">
      <c r="A608" s="6"/>
      <c r="B608" s="4"/>
      <c r="C608" s="4"/>
      <c r="D608" s="4"/>
      <c r="E608" s="4"/>
      <c r="F608" s="4"/>
      <c r="G608" s="4"/>
    </row>
    <row r="609" spans="1:7" ht="12.75">
      <c r="A609" s="6"/>
      <c r="B609" s="4"/>
      <c r="C609" s="4"/>
      <c r="D609" s="4"/>
      <c r="E609" s="4"/>
      <c r="F609" s="4"/>
      <c r="G609" s="4"/>
    </row>
    <row r="610" spans="1:7" ht="12.75">
      <c r="A610" s="6"/>
      <c r="B610" s="4"/>
      <c r="C610" s="4"/>
      <c r="D610" s="4"/>
      <c r="E610" s="4"/>
      <c r="F610" s="4"/>
      <c r="G610" s="4"/>
    </row>
    <row r="611" spans="1:7" ht="12.75">
      <c r="A611" s="6"/>
      <c r="B611" s="4"/>
      <c r="C611" s="4"/>
      <c r="D611" s="4"/>
      <c r="E611" s="4"/>
      <c r="F611" s="4"/>
      <c r="G611" s="4"/>
    </row>
    <row r="612" spans="1:7" ht="12.75">
      <c r="A612" s="6"/>
      <c r="B612" s="4"/>
      <c r="C612" s="4"/>
      <c r="D612" s="4"/>
      <c r="E612" s="4"/>
      <c r="F612" s="4"/>
      <c r="G612" s="4"/>
    </row>
    <row r="613" spans="1:7" ht="12.75">
      <c r="A613" s="6"/>
      <c r="B613" s="4"/>
      <c r="C613" s="4"/>
      <c r="D613" s="4"/>
      <c r="E613" s="4"/>
      <c r="F613" s="4"/>
      <c r="G613" s="4"/>
    </row>
    <row r="614" spans="1:7" ht="12.75">
      <c r="A614" s="6"/>
      <c r="B614" s="4"/>
      <c r="C614" s="4"/>
      <c r="D614" s="4"/>
      <c r="E614" s="4"/>
      <c r="F614" s="4"/>
      <c r="G614" s="4"/>
    </row>
  </sheetData>
  <sheetProtection/>
  <mergeCells count="5">
    <mergeCell ref="A325:B325"/>
    <mergeCell ref="A2:G2"/>
    <mergeCell ref="A1:G1"/>
    <mergeCell ref="A136:B136"/>
    <mergeCell ref="A214:B214"/>
  </mergeCells>
  <printOptions horizontalCentered="1"/>
  <pageMargins left="0.25" right="0.25" top="0.75" bottom="0.75" header="0.3" footer="0.3"/>
  <pageSetup firstPageNumber="3" useFirstPageNumber="1" fitToHeight="0" fitToWidth="1" horizontalDpi="600" verticalDpi="600" orientation="landscape" paperSize="9" scale="8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oš J.Badalića</cp:lastModifiedBy>
  <cp:lastPrinted>2023-10-10T13:40:46Z</cp:lastPrinted>
  <dcterms:created xsi:type="dcterms:W3CDTF">2013-09-11T11:00:21Z</dcterms:created>
  <dcterms:modified xsi:type="dcterms:W3CDTF">2023-11-03T12:13:58Z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